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uclouvain-my.sharepoint.com/personal/mihail-david_staicu_student_uclouvain_be/Documents/School/CDE/Treasurer/2023 - 2024/"/>
    </mc:Choice>
  </mc:AlternateContent>
  <xr:revisionPtr revIDLastSave="98" documentId="8_{04BCEE44-18B8-D145-8374-A65574C74DC9}" xr6:coauthVersionLast="47" xr6:coauthVersionMax="47" xr10:uidLastSave="{398E18BF-DDB8-4E08-A7B7-5D9E05E5492E}"/>
  <bookViews>
    <workbookView xWindow="-108" yWindow="-108" windowWidth="23256" windowHeight="12456" firstSheet="1" activeTab="1" xr2:uid="{00000000-000D-0000-FFFF-FFFF00000000}"/>
  </bookViews>
  <sheets>
    <sheet name="2022-23" sheetId="2" r:id="rId1"/>
    <sheet name="2023-24" sheetId="3"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2" i="3" l="1"/>
  <c r="AB12" i="3" s="1"/>
  <c r="AA6" i="3"/>
  <c r="AB6" i="3" s="1"/>
  <c r="C4" i="3" s="1"/>
  <c r="T7" i="3"/>
  <c r="J26" i="3"/>
  <c r="Z6" i="3"/>
  <c r="Y30" i="3"/>
  <c r="AA30" i="3"/>
  <c r="AB30" i="3"/>
  <c r="AA20" i="3"/>
  <c r="Z20" i="3"/>
  <c r="AB20" i="3" s="1"/>
  <c r="Z7" i="3"/>
  <c r="AA7" i="3"/>
  <c r="AA8" i="3"/>
  <c r="Z8" i="3"/>
  <c r="AA9" i="3"/>
  <c r="Z9" i="3"/>
  <c r="AA10" i="3"/>
  <c r="Z10" i="3"/>
  <c r="AA11" i="3"/>
  <c r="Z11" i="3"/>
  <c r="Z12" i="3"/>
  <c r="AA13" i="3"/>
  <c r="Z13" i="3"/>
  <c r="AA14" i="3"/>
  <c r="AB14" i="3" s="1"/>
  <c r="Z14" i="3"/>
  <c r="AA15" i="3"/>
  <c r="Z15" i="3"/>
  <c r="AA16" i="3"/>
  <c r="Z16" i="3"/>
  <c r="AA17" i="3"/>
  <c r="Z17" i="3"/>
  <c r="AA18" i="3"/>
  <c r="Z18" i="3"/>
  <c r="Z19" i="3"/>
  <c r="AB7" i="3"/>
  <c r="AB8" i="3"/>
  <c r="AB9" i="3"/>
  <c r="AB10" i="3"/>
  <c r="AB11" i="3"/>
  <c r="AB13" i="3"/>
  <c r="AB15" i="3"/>
  <c r="AB16" i="3"/>
  <c r="AB17" i="3"/>
  <c r="AB18" i="3"/>
  <c r="AA19" i="3"/>
  <c r="AB19" i="3"/>
  <c r="Y15" i="2"/>
  <c r="Y6" i="2"/>
  <c r="AA16" i="2"/>
  <c r="C7" i="2"/>
  <c r="C6" i="2"/>
  <c r="Z16" i="2"/>
  <c r="X16" i="2"/>
  <c r="Y16" i="2"/>
  <c r="AA10" i="2"/>
  <c r="AA11" i="2"/>
  <c r="AA12" i="2"/>
  <c r="AA13" i="2"/>
  <c r="AA14" i="2"/>
  <c r="AA9" i="2"/>
  <c r="Z10" i="2"/>
  <c r="Z11" i="2"/>
  <c r="Z12" i="2"/>
  <c r="Z13" i="2"/>
  <c r="Z14" i="2"/>
  <c r="Z9" i="2"/>
  <c r="Y10" i="2"/>
  <c r="Y11" i="2"/>
  <c r="Y12" i="2"/>
  <c r="Y13" i="2"/>
  <c r="Y14" i="2"/>
  <c r="Y9" i="2"/>
  <c r="X14" i="2"/>
  <c r="X13" i="2"/>
  <c r="X12" i="2"/>
  <c r="X11" i="2"/>
  <c r="X10" i="2"/>
  <c r="X9" i="2"/>
  <c r="AA8" i="2"/>
  <c r="Z8" i="2"/>
  <c r="X8" i="2"/>
  <c r="Y8" i="2"/>
  <c r="AA7" i="2"/>
  <c r="Z7" i="2"/>
  <c r="X7" i="2"/>
  <c r="Y7" i="2"/>
  <c r="I13" i="2"/>
  <c r="X15" i="2" s="1"/>
  <c r="Z15" i="2" l="1"/>
  <c r="AA15" i="2"/>
  <c r="X6" i="2"/>
  <c r="C6" i="3"/>
  <c r="C7" i="3"/>
  <c r="AA6" i="2" l="1"/>
  <c r="Z6" i="2"/>
</calcChain>
</file>

<file path=xl/sharedStrings.xml><?xml version="1.0" encoding="utf-8"?>
<sst xmlns="http://schemas.openxmlformats.org/spreadsheetml/2006/main" count="421" uniqueCount="188">
  <si>
    <t>Start amount</t>
  </si>
  <si>
    <t>End amount</t>
  </si>
  <si>
    <t>To signal</t>
  </si>
  <si>
    <t>Costs</t>
  </si>
  <si>
    <t>Revenue</t>
  </si>
  <si>
    <t>Balance</t>
  </si>
  <si>
    <t>Date</t>
  </si>
  <si>
    <t>Amount</t>
  </si>
  <si>
    <t>Team/Rep</t>
  </si>
  <si>
    <t>Purpuse</t>
  </si>
  <si>
    <t>Description</t>
  </si>
  <si>
    <t>Proof</t>
  </si>
  <si>
    <t>IBAN CDE</t>
  </si>
  <si>
    <t>/</t>
  </si>
  <si>
    <t>Team</t>
  </si>
  <si>
    <t>Profit</t>
  </si>
  <si>
    <t>Real profit</t>
  </si>
  <si>
    <t>BE42 0017 7739 4654</t>
  </si>
  <si>
    <t>AMNESTY</t>
  </si>
  <si>
    <t>DON SOS UKRAINE</t>
  </si>
  <si>
    <t>TO BE ADDED</t>
  </si>
  <si>
    <t>TOTAL</t>
  </si>
  <si>
    <t>IMPROVMENT</t>
  </si>
  <si>
    <t>Kicker table</t>
  </si>
  <si>
    <t>EVENT</t>
  </si>
  <si>
    <t xml:space="preserve">CoSup </t>
  </si>
  <si>
    <t>1st CoSup Tax</t>
  </si>
  <si>
    <t>21/3/2023 - 11/5/2023</t>
  </si>
  <si>
    <t>JUMPER</t>
  </si>
  <si>
    <t xml:space="preserve">Profits vente des Jumpers </t>
  </si>
  <si>
    <t>GUIDE</t>
  </si>
  <si>
    <t>LEISURE</t>
  </si>
  <si>
    <t>REIMBURSEMENT FOR HALLOWEEN PRIZES</t>
  </si>
  <si>
    <t>No</t>
  </si>
  <si>
    <t>ASPECT</t>
  </si>
  <si>
    <t>FUNCTION</t>
  </si>
  <si>
    <t>2nd CoSup Tax</t>
  </si>
  <si>
    <t>PREOS CHRISTMAS DECORATION</t>
  </si>
  <si>
    <t>IT</t>
  </si>
  <si>
    <t>TRANSANCTION NOT DONE YET BY APEEE FINANCE</t>
  </si>
  <si>
    <t>TRANSANCTION NOT COMPLETED YET BY APEEE FINANCE</t>
  </si>
  <si>
    <t>POLAROIDS</t>
  </si>
  <si>
    <t>TREASURER</t>
  </si>
  <si>
    <t>TRANSANCTION COMPLETED BY APEE FINANCE</t>
  </si>
  <si>
    <t xml:space="preserve">1/31/2023 - 8/5/2023 </t>
  </si>
  <si>
    <t>JUMPERS</t>
  </si>
  <si>
    <t>REFUNDS</t>
  </si>
  <si>
    <t>SUM OF ALL THE JUMPER REFUNDS WITH 100EUR FROM LAST YEAR SALE</t>
  </si>
  <si>
    <t>MEDIA CLUB</t>
  </si>
  <si>
    <t>DIVERSE PROBLEMS WITH THE TRANSACTION</t>
  </si>
  <si>
    <t>STRIPE FEE?</t>
  </si>
  <si>
    <t>CoSup</t>
  </si>
  <si>
    <t>TALENT SHOW PRIZE</t>
  </si>
  <si>
    <t>TRESURER</t>
  </si>
  <si>
    <t>LOAN FOR BACBALL</t>
  </si>
  <si>
    <t>Other</t>
  </si>
  <si>
    <t>MEDIA CLUB EQUIPMENT</t>
  </si>
  <si>
    <t>NEED FURTHER DETAILS</t>
  </si>
  <si>
    <t>RENEWAL OF EEB2 CDE DOMAIN</t>
  </si>
  <si>
    <t xml:space="preserve"> COOKING COMPETITION</t>
  </si>
  <si>
    <t>JUMPERS PRINTING COSTS</t>
  </si>
  <si>
    <t>S1-S2-S3 COZY CORNER</t>
  </si>
  <si>
    <t>JUMPERS PRINTING?</t>
  </si>
  <si>
    <t>COSUP TAX CDE</t>
  </si>
  <si>
    <t>DOUBLE TAXED</t>
  </si>
  <si>
    <t>TICKET REFUND</t>
  </si>
  <si>
    <t>SPRINGBALL 2023 - EEB2 S6FRD - POLLEFORT LAURA REFUND DOUBLE PAYMENT</t>
  </si>
  <si>
    <t>Transaction number</t>
  </si>
  <si>
    <t>Charts</t>
  </si>
  <si>
    <t>(Reference for the proof)</t>
  </si>
  <si>
    <t>ADDITIONAL</t>
  </si>
  <si>
    <t>Change in amount</t>
  </si>
  <si>
    <t>R (23/01/2024)</t>
  </si>
  <si>
    <t>24/10/2023</t>
  </si>
  <si>
    <t>FDOS</t>
  </si>
  <si>
    <t>SNACK FUND</t>
  </si>
  <si>
    <t>CLICK</t>
  </si>
  <si>
    <t>19/11/2023</t>
  </si>
  <si>
    <t>TRESURY</t>
  </si>
  <si>
    <t>PARTIAL REFUND OF THE BAC COMITEE LOAN</t>
  </si>
  <si>
    <t>Percentage change in amount</t>
  </si>
  <si>
    <t>19/12/2023- 10/01/2024</t>
  </si>
  <si>
    <t>JUMPERS SALE CHRISTMAS MARKET</t>
  </si>
  <si>
    <t>14/12/2023-07/02/2023</t>
  </si>
  <si>
    <t>JUMPER SALE 2023</t>
  </si>
  <si>
    <t>R (21/07/2024)</t>
  </si>
  <si>
    <t>CULTURE FLAGS PAYBACK</t>
  </si>
  <si>
    <t>PR</t>
  </si>
  <si>
    <t>CANVA FEE</t>
  </si>
  <si>
    <t>ANTI-WAR PROTEST</t>
  </si>
  <si>
    <t>REFUND ORDER #4850</t>
  </si>
  <si>
    <t>PROFITS WINTERBALL(808,92EUR AFTER GRANT #22)</t>
  </si>
  <si>
    <t>REFUND ORDER #4699</t>
  </si>
  <si>
    <t>One jumper was replaced the other was refunded</t>
  </si>
  <si>
    <t>PROFITS SPRINGBALL(233,77EUR ENTERING THE ACCOUNT)</t>
  </si>
  <si>
    <t>TREASURY</t>
  </si>
  <si>
    <t>https://eursc-my.sharepoint.com/:i:/r/personal/staicumi_student_eursc_eu/Documents/CDE/Treasurer/Proof/Cat%20FDOS%20SNACK.jpg?csf=1&amp;web=1&amp;e=c67VSn</t>
  </si>
  <si>
    <t>https://eursc-my.sharepoint.com/:i:/r/personal/staicumi_student_eursc_eu/Documents/CDE/Treasurer/Proof/Cat%20FDOS%20snack2.jpg?csf=1&amp;web=1&amp;e=tVXKY5</t>
  </si>
  <si>
    <t>O&amp;E</t>
  </si>
  <si>
    <t>NET ERRORS AND OMMISSIONS</t>
  </si>
  <si>
    <t>P</t>
  </si>
  <si>
    <t xml:space="preserve">IMPROVEMENT </t>
  </si>
  <si>
    <t>IMPROVEMENT BUDGET</t>
  </si>
  <si>
    <t>https://eursc-my.sharepoint.com/:i:/r/personal/staicumi_student_eursc_eu/Documents/CDE/Treasurer/Proof/IMPROVEMENT%20BUDGET.jpeg?csf=1&amp;web=1&amp;e=MoQU6M</t>
  </si>
  <si>
    <t>Link for the transactions</t>
  </si>
  <si>
    <t>https://eursc-my.sharepoint.com/:f:/g/personal/staicumi_student_eursc_eu/EjXNsjNNh_tFrjnzBGmEfyEB0LxJ9DyXpPF8wYie-9N7lA</t>
  </si>
  <si>
    <t>COSUP TAX</t>
  </si>
  <si>
    <t>CoSup TAX for the first CoSup Meeting 2023-24</t>
  </si>
  <si>
    <t>https://eursc-my.sharepoint.com/:b:/r/personal/staicumi_student_eursc_eu/Documents/CDE/Treasurer/Proof/CoSup%20TAX%20%231.pdf?csf=1&amp;web=1&amp;e=IZ83cH</t>
  </si>
  <si>
    <t>R (dd/mm/yyyy)</t>
  </si>
  <si>
    <t>Double checked with the bank statement</t>
  </si>
  <si>
    <t>CANVA YEAR SUBSCRIPTION</t>
  </si>
  <si>
    <t>https://eursc-my.sharepoint.com/:i:/r/personal/staicumi_student_eursc_eu/Documents/CDE/Treasurer/Proof/Canva%201%20year%20subscription.jpg?csf=1&amp;web=1&amp;e=cva198</t>
  </si>
  <si>
    <t>Payment not showing on the APEEE statement but taken to account for transparency</t>
  </si>
  <si>
    <t>REFUND ORDER #4797</t>
  </si>
  <si>
    <t>https://eursc-my.sharepoint.com/:i:/g/personal/staicumi_student_eursc_eu/EdCu5HX3N6BJhHjP47UNxQAB3HWUEvHeSso2220tLDrsaQ?e=Wl4Dey</t>
  </si>
  <si>
    <t>REFUND ORDER #4537</t>
  </si>
  <si>
    <t>https://eursc-my.sharepoint.com/:i:/g/personal/staicumi_student_eursc_eu/Ed0yBfTDCshGkDYJTf1IHtgBZ-jQdsOzWsRo7NwGmAQ1og?e=Ry9Gx4</t>
  </si>
  <si>
    <t>PRESIDENCY</t>
  </si>
  <si>
    <t>REFUND ORDER #4645</t>
  </si>
  <si>
    <t>https://eursc-my.sharepoint.com/:b:/g/personal/staicumi_student_eursc_eu/Efua2OtfZKFCh_owIbc6KKYBkIBI50I52_wNx7wJTNh8Mw?e=4pRG5U</t>
  </si>
  <si>
    <t>REFUND ORDER #4653</t>
  </si>
  <si>
    <t>https://eursc-my.sharepoint.com/:i:/g/personal/staicumi_student_eursc_eu/EZHviIULVc9Bi8r6Y40sa-UB_J381BHMrO6w-g6MCi19yw?e=ORx2qx</t>
  </si>
  <si>
    <t>R (9/02/2024)</t>
  </si>
  <si>
    <t>REFUND ORDER#4638</t>
  </si>
  <si>
    <t>https://eursc-my.sharepoint.com/:w:/g/personal/staicumi_student_eursc_eu/EdtpD0lmALdCn217lA56zKgBz74gGYM1FAT3I4SSmmv47g?e=oQXH1X</t>
  </si>
  <si>
    <t xml:space="preserve">Menstrual products. </t>
  </si>
  <si>
    <t>https://eursc-my.sharepoint.com/:b:/g/personal/staicumi_student_eursc_eu/Eb8EUiQlgzZKm8QrfodZ1LUBhpMolarral66heSyjujZzA?e=ASBxga</t>
  </si>
  <si>
    <t>16/01/2024</t>
  </si>
  <si>
    <t>2022 CANDLE SALE</t>
  </si>
  <si>
    <t>2022 Candle Sale.jpg</t>
  </si>
  <si>
    <t>CoSup TAX for the second CoSup Meeting 2023-24(deducted because of the double payment of last year)</t>
  </si>
  <si>
    <t>https://eursc-my.sharepoint.com/:b:/g/personal/staicumi_student_eursc_eu/ESOVpx5ola9PgA7pHCLSIfwBk3iwrUKDbwmi4N9Grei1bQ?e=2SBZFc</t>
  </si>
  <si>
    <t>R (11/03/2024)</t>
  </si>
  <si>
    <t>23/01/2024</t>
  </si>
  <si>
    <t>REFUND ORDER #4868</t>
  </si>
  <si>
    <t>https://eursc-my.sharepoint.com/:b:/g/personal/staicumi_student_eursc_eu/ET2JS7-zKgZMtodlHxj3QCQB2Gix2TKQsVj_-wyYvT4h1g?e=6rxFaU</t>
  </si>
  <si>
    <t>HOODIES COST PRODUCTION</t>
  </si>
  <si>
    <t>Includes cost of producing CDE jumpers</t>
  </si>
  <si>
    <t>https://eursc-my.sharepoint.com/:b:/g/personal/staicumi_student_eursc_eu/EV9bPMqV5FNGt6SNI9dvrfoBzPYz3ImLP6I_th0ATg9UQA?e=e3c9TX</t>
  </si>
  <si>
    <t>GRANT FOR EURONIGHT</t>
  </si>
  <si>
    <t>https://eursc-my.sharepoint.com/:i:/g/personal/staicumi_student_eursc_eu/Ee433jiaKWJFsAKJ0P6LnTUBYkEJUHv6OhRYqLQvzlO89w?e=ff3mNP</t>
  </si>
  <si>
    <t>APEEE Statement Balance</t>
  </si>
  <si>
    <t>R (Made on Revolut)</t>
  </si>
  <si>
    <t>REFUND ORDER #5946</t>
  </si>
  <si>
    <t>https://eursc-my.sharepoint.com/:i:/g/personal/staicumi_student_eursc_eu/EbcTAM2ykThLqH0E6jKoxiABDvMoDAjIm5uZtwHv607Agg?e=Vh3vX8</t>
  </si>
  <si>
    <t>https://eursc-my.sharepoint.com/:w:/g/personal/staicumi_student_eursc_eu/EWFP_oBd7PlLhBMK18NE_H8B5cPwRowoktIZg_jcVqIhbQ?e=8fYjLx</t>
  </si>
  <si>
    <t>REFUND ORDER #5782</t>
  </si>
  <si>
    <t>https://eursc-my.sharepoint.com/:i:/g/personal/staicumi_student_eursc_eu/EQyftGKOHnxFmUx2mIAYb_0BNVwdQzHKSZffZFAquJ0IyA?e=vlhS9o</t>
  </si>
  <si>
    <t>https://eursc-my.sharepoint.com/:b:/g/personal/staicumi_student_eursc_eu/EdEW2WIPpqpFifMbx0p5HYwBsRuvO2OIeO5BthltYJ6DQA?e=XtkG1d</t>
  </si>
  <si>
    <t>REFUND ORDER #KANOUBI</t>
  </si>
  <si>
    <t>https://eursc-my.sharepoint.com/:i:/g/personal/staicumi_student_eursc_eu/EV2Leivs4jVBsepHmwaBzCYB1d4awK9Jx_xR4mFKg1QWtQ?e=dVMZVs</t>
  </si>
  <si>
    <t>https://eursc-my.sharepoint.com/:b:/g/personal/staicumi_student_eursc_eu/EfqEbUIX0BRGrqtrEQuXqDMB5jjs5L8RK4-6jPzDDcFbJQ?e=868vrU</t>
  </si>
  <si>
    <t>TALENT SHOW PRIZE MONEY 1*100EUR, 1*75EUR AND 1*50EUR</t>
  </si>
  <si>
    <t>DOMAIN RENEWAL 2024</t>
  </si>
  <si>
    <t>https://eursc-my.sharepoint.com/:i:/g/personal/staicumi_student_eursc_eu/Ed7cUGaTVqFNo1GYPu_p5NQBtkCfkScp8kK8TTRpcg7q3g?e=zwrlm1</t>
  </si>
  <si>
    <t>28/04/2024</t>
  </si>
  <si>
    <t>CDE WORKSHOP EXPENSES</t>
  </si>
  <si>
    <t>https://eursc-my.sharepoint.com/:i:/g/personal/staicumi_student_eursc_eu/Ecnp8Jq7nzxEpIUNS8jLwmUBsyW1C8nkov0NS102t7rGKg?e=wx3Vqu</t>
  </si>
  <si>
    <t>https://eursc-my.sharepoint.com/:b:/g/personal/staicumi_student_eursc_eu/EaXD-AgrmSpLibp0ylqlkMYBDcV2RBrMMDsOT4WGzysAyQ?e=JGP27l</t>
  </si>
  <si>
    <t>FLOWERS FOR THE MANAGEMENT</t>
  </si>
  <si>
    <t>https://eursc-my.sharepoint.com/:i:/g/personal/staicumi_student_eursc_eu/ETi9rwYIA-NNoYLwgyu5oiEBst8ocBhUqMA35KRJdc0gkg?e=8s6MXT</t>
  </si>
  <si>
    <t>https://eursc-my.sharepoint.com/:b:/g/personal/staicumi_student_eursc_eu/ESxUFaLDwvVIoXRs-NR0T9gBQUo7TBSerHOGEUTfEterIw?e=g7YI3X</t>
  </si>
  <si>
    <t>CDE</t>
  </si>
  <si>
    <t>SNACKS FOR THE CEREMONEY</t>
  </si>
  <si>
    <t>https://eursc-my.sharepoint.com/:i:/g/personal/staicumi_student_eursc_eu/ES0mB0qEZA1DqYr70uRvvMcB3qi9UdlEuNqcZ27BXulPCQ?e=wdn3Dg</t>
  </si>
  <si>
    <t>https://eursc-my.sharepoint.com/:b:/g/personal/staicumi_student_eursc_eu/ES2vtnVj53FBvoK1kJUZbAoBzyVWBGu4qsdtPamUcFkFbg?e=BQfTaY</t>
  </si>
  <si>
    <t>COSUP</t>
  </si>
  <si>
    <t>COSUP SNACKS FOR CONFERENCE AT EEBII</t>
  </si>
  <si>
    <t>https://eursc-my.sharepoint.com/:b:/g/personal/staicumi_student_eursc_eu/ETQtGYKt725IgLdMHx1VlqQBcjrQdLz6IIsWG0XrgzuEMQ?e=FnaTJu</t>
  </si>
  <si>
    <t xml:space="preserve">PROFITS WINTERBALL 22 </t>
  </si>
  <si>
    <t>CANDLE SALE</t>
  </si>
  <si>
    <t>2223024 YEARBOOK MEMORIES - CDE - 22-23</t>
  </si>
  <si>
    <t xml:space="preserve">2223042 CDE COMMITTEE - 22-23 </t>
  </si>
  <si>
    <t>Why?</t>
  </si>
  <si>
    <t xml:space="preserve">This document is shared to increase the CDE transparency on its finances. </t>
  </si>
  <si>
    <t>How?</t>
  </si>
  <si>
    <t>What?</t>
  </si>
  <si>
    <t>You can find on the right the table with all the transactions of the money leaving the account, the cost and the money entering the account, the revenue. Other than the basic stuff such as the current account balance, the change from the beginning of the year and the profit(Revenue-Costs), you also have a chart that shows how much each team has made or lost the last year.</t>
  </si>
  <si>
    <t>By allowing the students to follow up with all the transactions of the CDE and to hold the committee accountable for committee decisions.</t>
  </si>
  <si>
    <t>2023 - 2024 Financial account</t>
  </si>
  <si>
    <t>21/07/24</t>
  </si>
  <si>
    <t xml:space="preserve">CDE LOAN PAYBACK #2 (1426,31EUR left) </t>
  </si>
  <si>
    <t>ALUMNI EUROPEA ASBL</t>
  </si>
  <si>
    <t>BE43 0019 1291 7701</t>
  </si>
  <si>
    <t>IMPRESS ME S.R.L.</t>
  </si>
  <si>
    <t>BE14 3631 9458 6383</t>
  </si>
  <si>
    <t>EEBII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</si>
</sst>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_([$€-2]\ * #,##0.00_);_([$€-2]\ * \(#,##0.00\);_([$€-2]\ * &quot;-&quot;??_);_(@_)"/>
    <numFmt numFmtId="165" formatCode="#.00"/>
    <numFmt numFmtId="166" formatCode="d/mm/yyyy;@"/>
    <numFmt numFmtId="167" formatCode="d/mm/yy;@"/>
    <numFmt numFmtId="168" formatCode="#,##0.00\ [$€-80C]"/>
    <numFmt numFmtId="169" formatCode="#,##0.00\ [$€-40C]"/>
    <numFmt numFmtId="170" formatCode="_-* #,##0.00\ [$€-80C]_-;\-* #,##0.00\ [$€-80C]_-;_-* &quot;-&quot;??\ [$€-80C]_-;_-@_-"/>
  </numFmts>
  <fonts count="29" x14ac:knownFonts="1">
    <font>
      <sz val="11"/>
      <color theme="1"/>
      <name val="Calibri"/>
      <family val="2"/>
      <scheme val="minor"/>
    </font>
    <font>
      <u/>
      <sz val="11"/>
      <color theme="10"/>
      <name val="Calibri"/>
      <family val="2"/>
      <scheme val="minor"/>
    </font>
    <font>
      <sz val="12"/>
      <name val="Calibri"/>
      <family val="2"/>
      <scheme val="minor"/>
    </font>
    <font>
      <b/>
      <sz val="12"/>
      <name val="Calibri"/>
      <family val="2"/>
      <scheme val="minor"/>
    </font>
    <font>
      <u/>
      <sz val="12"/>
      <name val="Calibri"/>
      <family val="2"/>
      <scheme val="minor"/>
    </font>
    <font>
      <b/>
      <sz val="11"/>
      <color theme="1"/>
      <name val="Calibri"/>
      <family val="2"/>
      <scheme val="minor"/>
    </font>
    <font>
      <sz val="12"/>
      <color theme="9" tint="-0.499984740745262"/>
      <name val="Calibri"/>
      <family val="2"/>
      <scheme val="minor"/>
    </font>
    <font>
      <u/>
      <sz val="12"/>
      <color theme="9" tint="-0.499984740745262"/>
      <name val="Calibri"/>
      <family val="2"/>
      <scheme val="minor"/>
    </font>
    <font>
      <sz val="11"/>
      <color theme="1"/>
      <name val="Calibri"/>
      <family val="2"/>
      <scheme val="minor"/>
    </font>
    <font>
      <sz val="8"/>
      <name val="Calibri"/>
      <family val="2"/>
      <scheme val="minor"/>
    </font>
    <font>
      <sz val="12"/>
      <color theme="1"/>
      <name val="Calibri"/>
      <family val="2"/>
      <scheme val="minor"/>
    </font>
    <font>
      <sz val="12"/>
      <color theme="5"/>
      <name val="Calibri"/>
      <family val="2"/>
      <scheme val="minor"/>
    </font>
    <font>
      <b/>
      <sz val="12"/>
      <color rgb="FFFF0000"/>
      <name val="Calibri"/>
      <family val="2"/>
      <scheme val="minor"/>
    </font>
    <font>
      <sz val="12"/>
      <color theme="0"/>
      <name val="Calibri"/>
      <family val="2"/>
      <scheme val="minor"/>
    </font>
    <font>
      <sz val="12"/>
      <color rgb="FF9C0006"/>
      <name val="Calibri"/>
      <family val="2"/>
      <scheme val="minor"/>
    </font>
    <font>
      <b/>
      <sz val="12"/>
      <color theme="1"/>
      <name val="Calibri"/>
      <family val="2"/>
      <scheme val="minor"/>
    </font>
    <font>
      <sz val="12"/>
      <name val="Aparajita"/>
      <family val="1"/>
    </font>
    <font>
      <sz val="12"/>
      <color rgb="FF006100"/>
      <name val="Calibri"/>
      <family val="2"/>
      <scheme val="minor"/>
    </font>
    <font>
      <sz val="12"/>
      <color rgb="FF000000"/>
      <name val="Calibri"/>
      <family val="2"/>
      <scheme val="minor"/>
    </font>
    <font>
      <b/>
      <sz val="12"/>
      <color theme="9"/>
      <name val="Calibri"/>
      <family val="2"/>
      <scheme val="minor"/>
    </font>
    <font>
      <sz val="11"/>
      <color theme="0"/>
      <name val="Calibri"/>
      <family val="2"/>
      <scheme val="minor"/>
    </font>
    <font>
      <u/>
      <sz val="12"/>
      <color theme="0"/>
      <name val="Calibri"/>
      <family val="2"/>
      <scheme val="minor"/>
    </font>
    <font>
      <b/>
      <sz val="11"/>
      <color rgb="FF000000"/>
      <name val="Calibri"/>
      <family val="2"/>
      <scheme val="minor"/>
    </font>
    <font>
      <b/>
      <sz val="12"/>
      <color theme="0"/>
      <name val="Calibri"/>
      <family val="2"/>
      <scheme val="minor"/>
    </font>
    <font>
      <b/>
      <sz val="13"/>
      <color theme="1"/>
      <name val="Calibri"/>
      <family val="2"/>
      <scheme val="minor"/>
    </font>
    <font>
      <sz val="13"/>
      <color theme="1"/>
      <name val="Calibri"/>
      <family val="2"/>
      <scheme val="minor"/>
    </font>
    <font>
      <b/>
      <sz val="16"/>
      <color theme="1"/>
      <name val="Calibri"/>
      <family val="2"/>
      <scheme val="minor"/>
    </font>
    <font>
      <sz val="16"/>
      <color theme="1"/>
      <name val="Calibri"/>
      <family val="2"/>
      <scheme val="minor"/>
    </font>
    <font>
      <b/>
      <i/>
      <sz val="24"/>
      <color theme="1"/>
      <name val="Calibri"/>
      <family val="2"/>
      <scheme val="minor"/>
    </font>
  </fonts>
  <fills count="17">
    <fill>
      <patternFill patternType="none"/>
    </fill>
    <fill>
      <patternFill patternType="gray125"/>
    </fill>
    <fill>
      <patternFill patternType="solid">
        <fgColor rgb="FFFFFFFF"/>
        <bgColor indexed="64"/>
      </patternFill>
    </fill>
    <fill>
      <patternFill patternType="solid">
        <fgColor rgb="FFFF0000"/>
        <bgColor indexed="64"/>
      </patternFill>
    </fill>
    <fill>
      <patternFill patternType="solid">
        <fgColor rgb="FF92D050"/>
        <bgColor indexed="64"/>
      </patternFill>
    </fill>
    <fill>
      <patternFill patternType="solid">
        <fgColor theme="9" tint="0.39997558519241921"/>
        <bgColor indexed="64"/>
      </patternFill>
    </fill>
    <fill>
      <patternFill patternType="solid">
        <fgColor rgb="FF00B0F0"/>
        <bgColor indexed="64"/>
      </patternFill>
    </fill>
    <fill>
      <patternFill patternType="solid">
        <fgColor theme="1"/>
        <bgColor indexed="64"/>
      </patternFill>
    </fill>
    <fill>
      <patternFill patternType="solid">
        <fgColor rgb="FFFF7C80"/>
        <bgColor indexed="64"/>
      </patternFill>
    </fill>
    <fill>
      <patternFill patternType="solid">
        <fgColor rgb="FF33CC33"/>
        <bgColor indexed="64"/>
      </patternFill>
    </fill>
    <fill>
      <patternFill patternType="solid">
        <fgColor rgb="FFC6EFCE"/>
      </patternFill>
    </fill>
    <fill>
      <patternFill patternType="solid">
        <fgColor rgb="FFFFC7CE"/>
      </patternFill>
    </fill>
    <fill>
      <patternFill patternType="solid">
        <fgColor rgb="FFFFC000"/>
        <bgColor indexed="64"/>
      </patternFill>
    </fill>
    <fill>
      <patternFill patternType="solid">
        <fgColor theme="9" tint="-0.499984740745262"/>
        <bgColor indexed="64"/>
      </patternFill>
    </fill>
    <fill>
      <patternFill patternType="solid">
        <fgColor theme="5"/>
        <bgColor indexed="64"/>
      </patternFill>
    </fill>
    <fill>
      <patternFill patternType="solid">
        <fgColor theme="4"/>
        <bgColor indexed="64"/>
      </patternFill>
    </fill>
    <fill>
      <patternFill patternType="solid">
        <fgColor rgb="FFC6EFCE"/>
        <bgColor rgb="FF000000"/>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theme="2"/>
      </top>
      <bottom/>
      <diagonal/>
    </border>
    <border>
      <left/>
      <right/>
      <top/>
      <bottom style="thin">
        <color theme="2"/>
      </bottom>
      <diagonal/>
    </border>
    <border>
      <left style="thin">
        <color theme="2"/>
      </left>
      <right style="thin">
        <color theme="2"/>
      </right>
      <top style="thin">
        <color theme="2"/>
      </top>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right style="thin">
        <color theme="2"/>
      </right>
      <top style="thin">
        <color theme="2"/>
      </top>
      <bottom style="thin">
        <color theme="2"/>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thin">
        <color theme="2"/>
      </right>
      <top/>
      <bottom/>
      <diagonal/>
    </border>
    <border>
      <left style="thin">
        <color indexed="64"/>
      </left>
      <right style="thin">
        <color indexed="64"/>
      </right>
      <top style="thin">
        <color indexed="64"/>
      </top>
      <bottom style="thin">
        <color indexed="64"/>
      </bottom>
      <diagonal/>
    </border>
    <border>
      <left style="thin">
        <color rgb="FF505050"/>
      </left>
      <right style="thin">
        <color rgb="FF505050"/>
      </right>
      <top style="thin">
        <color rgb="FF505050"/>
      </top>
      <bottom style="thin">
        <color rgb="FF505050"/>
      </bottom>
      <diagonal/>
    </border>
    <border>
      <left/>
      <right/>
      <top/>
      <bottom style="thin">
        <color indexed="64"/>
      </bottom>
      <diagonal/>
    </border>
    <border>
      <left style="thin">
        <color rgb="FF505050"/>
      </left>
      <right style="thin">
        <color rgb="FF505050"/>
      </right>
      <top style="thin">
        <color rgb="FF505050"/>
      </top>
      <bottom/>
      <diagonal/>
    </border>
    <border>
      <left style="thin">
        <color theme="2"/>
      </left>
      <right/>
      <top/>
      <bottom style="thin">
        <color theme="2"/>
      </bottom>
      <diagonal/>
    </border>
    <border>
      <left style="thin">
        <color theme="2"/>
      </left>
      <right/>
      <top style="thin">
        <color theme="2"/>
      </top>
      <bottom style="thin">
        <color theme="2"/>
      </bottom>
      <diagonal/>
    </border>
    <border>
      <left style="thin">
        <color indexed="64"/>
      </left>
      <right style="thin">
        <color indexed="64"/>
      </right>
      <top style="thin">
        <color indexed="64"/>
      </top>
      <bottom/>
      <diagonal/>
    </border>
    <border>
      <left style="thin">
        <color rgb="FF505050"/>
      </left>
      <right/>
      <top style="thin">
        <color rgb="FF505050"/>
      </top>
      <bottom style="thin">
        <color rgb="FF505050"/>
      </bottom>
      <diagonal/>
    </border>
    <border>
      <left/>
      <right/>
      <top style="thin">
        <color rgb="FF505050"/>
      </top>
      <bottom style="thin">
        <color rgb="FF505050"/>
      </bottom>
      <diagonal/>
    </border>
    <border>
      <left/>
      <right style="thin">
        <color rgb="FF505050"/>
      </right>
      <top style="thin">
        <color rgb="FF505050"/>
      </top>
      <bottom style="thin">
        <color rgb="FF505050"/>
      </bottom>
      <diagonal/>
    </border>
  </borders>
  <cellStyleXfs count="6">
    <xf numFmtId="0" fontId="0" fillId="0" borderId="0"/>
    <xf numFmtId="0" fontId="1" fillId="0" borderId="0" applyNumberForma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17" fillId="10" borderId="0" applyNumberFormat="0" applyBorder="0" applyAlignment="0" applyProtection="0"/>
    <xf numFmtId="0" fontId="14" fillId="11" borderId="0" applyNumberFormat="0" applyBorder="0" applyAlignment="0" applyProtection="0"/>
  </cellStyleXfs>
  <cellXfs count="166">
    <xf numFmtId="0" fontId="0" fillId="0" borderId="0" xfId="0"/>
    <xf numFmtId="44" fontId="0" fillId="0" borderId="0" xfId="0" applyNumberFormat="1"/>
    <xf numFmtId="2" fontId="0" fillId="0" borderId="0" xfId="0" applyNumberFormat="1"/>
    <xf numFmtId="0" fontId="2" fillId="0" borderId="0" xfId="0" applyFont="1"/>
    <xf numFmtId="164" fontId="2" fillId="0" borderId="0" xfId="0" applyNumberFormat="1" applyFont="1"/>
    <xf numFmtId="0" fontId="3" fillId="0" borderId="0" xfId="0" applyFont="1"/>
    <xf numFmtId="2" fontId="2" fillId="0" borderId="0" xfId="0" applyNumberFormat="1" applyFont="1"/>
    <xf numFmtId="0" fontId="2" fillId="0" borderId="0" xfId="0" applyFont="1" applyAlignment="1">
      <alignment wrapText="1"/>
    </xf>
    <xf numFmtId="0" fontId="3" fillId="0" borderId="0" xfId="0" applyFont="1" applyAlignment="1">
      <alignment vertical="center"/>
    </xf>
    <xf numFmtId="164" fontId="3" fillId="0" borderId="0" xfId="0" applyNumberFormat="1" applyFont="1" applyAlignment="1">
      <alignment vertical="center"/>
    </xf>
    <xf numFmtId="0" fontId="5" fillId="0" borderId="0" xfId="0" applyFont="1" applyAlignment="1">
      <alignment vertical="center"/>
    </xf>
    <xf numFmtId="164" fontId="5" fillId="0" borderId="0" xfId="0" applyNumberFormat="1" applyFont="1" applyAlignment="1">
      <alignment vertical="center"/>
    </xf>
    <xf numFmtId="2" fontId="5" fillId="0" borderId="0" xfId="0" applyNumberFormat="1" applyFont="1" applyAlignment="1">
      <alignment vertical="center"/>
    </xf>
    <xf numFmtId="0" fontId="2" fillId="0" borderId="0" xfId="0" applyFont="1" applyAlignment="1">
      <alignment horizontal="right"/>
    </xf>
    <xf numFmtId="166" fontId="2" fillId="0" borderId="0" xfId="0" applyNumberFormat="1" applyFont="1"/>
    <xf numFmtId="167" fontId="2" fillId="0" borderId="0" xfId="0" applyNumberFormat="1" applyFont="1"/>
    <xf numFmtId="0" fontId="3" fillId="0" borderId="3" xfId="0" applyFont="1" applyBorder="1" applyAlignment="1">
      <alignment horizontal="left" vertical="center"/>
    </xf>
    <xf numFmtId="0" fontId="2" fillId="0" borderId="4" xfId="0" applyFont="1" applyBorder="1"/>
    <xf numFmtId="0" fontId="2" fillId="2" borderId="5" xfId="0" applyFont="1" applyFill="1" applyBorder="1"/>
    <xf numFmtId="0" fontId="2" fillId="0" borderId="3" xfId="0" applyFont="1" applyBorder="1"/>
    <xf numFmtId="0" fontId="2" fillId="0" borderId="8" xfId="0" applyFont="1" applyBorder="1" applyAlignment="1">
      <alignment horizontal="center"/>
    </xf>
    <xf numFmtId="0" fontId="3" fillId="2" borderId="7" xfId="0" applyFont="1" applyFill="1" applyBorder="1" applyAlignment="1">
      <alignment horizontal="left" vertical="top"/>
    </xf>
    <xf numFmtId="0" fontId="2" fillId="0" borderId="0" xfId="0" applyFont="1" applyAlignment="1">
      <alignment vertical="top"/>
    </xf>
    <xf numFmtId="0" fontId="4" fillId="0" borderId="0" xfId="1" applyFont="1" applyAlignment="1">
      <alignment vertical="top"/>
    </xf>
    <xf numFmtId="0" fontId="3" fillId="2" borderId="11" xfId="0" applyFont="1" applyFill="1" applyBorder="1" applyAlignment="1">
      <alignment horizontal="left" vertical="top"/>
    </xf>
    <xf numFmtId="0" fontId="3" fillId="2" borderId="12" xfId="0" applyFont="1" applyFill="1" applyBorder="1" applyAlignment="1">
      <alignment horizontal="left" vertical="top"/>
    </xf>
    <xf numFmtId="0" fontId="2" fillId="0" borderId="6" xfId="0" applyFont="1" applyBorder="1" applyAlignment="1">
      <alignment vertical="top"/>
    </xf>
    <xf numFmtId="0" fontId="3" fillId="0" borderId="0" xfId="0" applyFont="1" applyAlignment="1">
      <alignment horizontal="center" vertical="center"/>
    </xf>
    <xf numFmtId="164" fontId="2" fillId="0" borderId="0" xfId="2" applyNumberFormat="1" applyFont="1"/>
    <xf numFmtId="166" fontId="6" fillId="0" borderId="0" xfId="0" applyNumberFormat="1" applyFont="1"/>
    <xf numFmtId="0" fontId="6" fillId="0" borderId="0" xfId="0" applyFont="1"/>
    <xf numFmtId="164" fontId="6" fillId="0" borderId="0" xfId="0" applyNumberFormat="1" applyFont="1"/>
    <xf numFmtId="164" fontId="6" fillId="0" borderId="0" xfId="0" applyNumberFormat="1" applyFont="1" applyAlignment="1">
      <alignment horizontal="right"/>
    </xf>
    <xf numFmtId="0" fontId="7" fillId="0" borderId="0" xfId="1" applyFont="1" applyFill="1"/>
    <xf numFmtId="0" fontId="2" fillId="0" borderId="0" xfId="0" applyFont="1" applyAlignment="1">
      <alignment horizontal="center"/>
    </xf>
    <xf numFmtId="168" fontId="2" fillId="0" borderId="0" xfId="0" applyNumberFormat="1" applyFont="1"/>
    <xf numFmtId="168" fontId="10" fillId="0" borderId="0" xfId="0" applyNumberFormat="1" applyFont="1"/>
    <xf numFmtId="168" fontId="11" fillId="0" borderId="0" xfId="0" applyNumberFormat="1" applyFont="1"/>
    <xf numFmtId="164" fontId="10" fillId="0" borderId="0" xfId="0" applyNumberFormat="1" applyFont="1"/>
    <xf numFmtId="9" fontId="12" fillId="0" borderId="0" xfId="3" applyFont="1"/>
    <xf numFmtId="169" fontId="12" fillId="0" borderId="0" xfId="0" applyNumberFormat="1" applyFont="1"/>
    <xf numFmtId="168" fontId="2" fillId="8" borderId="0" xfId="0" applyNumberFormat="1" applyFont="1" applyFill="1"/>
    <xf numFmtId="168" fontId="2" fillId="9" borderId="0" xfId="0" applyNumberFormat="1" applyFont="1" applyFill="1"/>
    <xf numFmtId="0" fontId="13" fillId="0" borderId="0" xfId="0" applyFont="1"/>
    <xf numFmtId="166" fontId="6" fillId="5" borderId="15" xfId="0" applyNumberFormat="1" applyFont="1" applyFill="1" applyBorder="1"/>
    <xf numFmtId="0" fontId="6" fillId="5" borderId="15" xfId="0" applyFont="1" applyFill="1" applyBorder="1"/>
    <xf numFmtId="164" fontId="6" fillId="5" borderId="15" xfId="0" applyNumberFormat="1" applyFont="1" applyFill="1" applyBorder="1"/>
    <xf numFmtId="166" fontId="6" fillId="5" borderId="15" xfId="0" applyNumberFormat="1" applyFont="1" applyFill="1" applyBorder="1" applyAlignment="1">
      <alignment horizontal="right"/>
    </xf>
    <xf numFmtId="0" fontId="6" fillId="7" borderId="15" xfId="0" applyFont="1" applyFill="1" applyBorder="1"/>
    <xf numFmtId="164" fontId="6" fillId="5" borderId="15" xfId="0" applyNumberFormat="1" applyFont="1" applyFill="1" applyBorder="1" applyAlignment="1">
      <alignment horizontal="right"/>
    </xf>
    <xf numFmtId="0" fontId="7" fillId="5" borderId="15" xfId="1" applyFont="1" applyFill="1" applyBorder="1"/>
    <xf numFmtId="0" fontId="10" fillId="0" borderId="0" xfId="0" applyFont="1"/>
    <xf numFmtId="165" fontId="10" fillId="0" borderId="0" xfId="0" applyNumberFormat="1" applyFont="1" applyAlignment="1">
      <alignment horizontal="right" vertical="center"/>
    </xf>
    <xf numFmtId="0" fontId="10" fillId="0" borderId="0" xfId="0" applyFont="1" applyAlignment="1">
      <alignment vertical="top"/>
    </xf>
    <xf numFmtId="166" fontId="10" fillId="0" borderId="0" xfId="0" applyNumberFormat="1" applyFont="1"/>
    <xf numFmtId="164" fontId="10" fillId="0" borderId="0" xfId="2" applyNumberFormat="1" applyFont="1"/>
    <xf numFmtId="0" fontId="10" fillId="0" borderId="0" xfId="0" applyFont="1" applyAlignment="1">
      <alignment horizontal="right"/>
    </xf>
    <xf numFmtId="0" fontId="15" fillId="0" borderId="0" xfId="0" applyFont="1" applyAlignment="1">
      <alignment vertical="center"/>
    </xf>
    <xf numFmtId="164" fontId="10" fillId="0" borderId="0" xfId="2" applyNumberFormat="1" applyFont="1" applyAlignment="1">
      <alignment horizontal="right" vertical="center"/>
    </xf>
    <xf numFmtId="0" fontId="10" fillId="0" borderId="0" xfId="0" applyFont="1" applyAlignment="1">
      <alignment vertical="center"/>
    </xf>
    <xf numFmtId="0" fontId="10" fillId="5" borderId="15" xfId="0" applyFont="1" applyFill="1" applyBorder="1"/>
    <xf numFmtId="0" fontId="14" fillId="11" borderId="0" xfId="5" applyAlignment="1">
      <alignment vertical="center"/>
    </xf>
    <xf numFmtId="0" fontId="17" fillId="10" borderId="0" xfId="4" applyAlignment="1">
      <alignment vertical="center" wrapText="1"/>
    </xf>
    <xf numFmtId="166" fontId="17" fillId="10" borderId="15" xfId="4" applyNumberFormat="1" applyBorder="1" applyAlignment="1">
      <alignment horizontal="right"/>
    </xf>
    <xf numFmtId="0" fontId="17" fillId="10" borderId="15" xfId="4" applyBorder="1"/>
    <xf numFmtId="164" fontId="17" fillId="10" borderId="15" xfId="4" applyNumberFormat="1" applyBorder="1"/>
    <xf numFmtId="0" fontId="17" fillId="10" borderId="15" xfId="4" applyBorder="1" applyAlignment="1"/>
    <xf numFmtId="170" fontId="10" fillId="0" borderId="0" xfId="0" applyNumberFormat="1" applyFont="1"/>
    <xf numFmtId="170" fontId="2" fillId="0" borderId="0" xfId="0" applyNumberFormat="1" applyFont="1"/>
    <xf numFmtId="170" fontId="2" fillId="0" borderId="0" xfId="0" applyNumberFormat="1" applyFont="1" applyAlignment="1">
      <alignment horizontal="right"/>
    </xf>
    <xf numFmtId="0" fontId="10" fillId="3" borderId="14" xfId="0" applyFont="1" applyFill="1" applyBorder="1"/>
    <xf numFmtId="166" fontId="10" fillId="0" borderId="0" xfId="0" applyNumberFormat="1" applyFont="1" applyAlignment="1">
      <alignment horizontal="right"/>
    </xf>
    <xf numFmtId="0" fontId="3" fillId="3" borderId="0" xfId="0" applyFont="1" applyFill="1"/>
    <xf numFmtId="0" fontId="6" fillId="0" borderId="0" xfId="0" applyFont="1" applyAlignment="1">
      <alignment vertical="top"/>
    </xf>
    <xf numFmtId="166" fontId="2" fillId="0" borderId="0" xfId="0" applyNumberFormat="1" applyFont="1" applyAlignment="1">
      <alignment vertical="top"/>
    </xf>
    <xf numFmtId="164" fontId="2" fillId="0" borderId="0" xfId="0" applyNumberFormat="1" applyFont="1" applyAlignment="1">
      <alignment vertical="top"/>
    </xf>
    <xf numFmtId="2" fontId="2" fillId="0" borderId="0" xfId="0" applyNumberFormat="1" applyFont="1" applyAlignment="1">
      <alignment vertical="top"/>
    </xf>
    <xf numFmtId="168" fontId="2" fillId="0" borderId="0" xfId="0" applyNumberFormat="1" applyFont="1" applyAlignment="1">
      <alignment vertical="top"/>
    </xf>
    <xf numFmtId="168" fontId="10" fillId="0" borderId="0" xfId="0" applyNumberFormat="1" applyFont="1" applyAlignment="1">
      <alignment vertical="top"/>
    </xf>
    <xf numFmtId="0" fontId="1" fillId="0" borderId="0" xfId="1"/>
    <xf numFmtId="0" fontId="4" fillId="0" borderId="0" xfId="0" applyFont="1"/>
    <xf numFmtId="0" fontId="18" fillId="0" borderId="0" xfId="0" applyFont="1"/>
    <xf numFmtId="166" fontId="17" fillId="10" borderId="16" xfId="4" applyNumberFormat="1" applyBorder="1" applyAlignment="1">
      <alignment horizontal="right"/>
    </xf>
    <xf numFmtId="0" fontId="17" fillId="10" borderId="16" xfId="4" applyBorder="1"/>
    <xf numFmtId="164" fontId="17" fillId="10" borderId="16" xfId="4" applyNumberFormat="1" applyBorder="1"/>
    <xf numFmtId="166" fontId="17" fillId="10" borderId="18" xfId="4" applyNumberFormat="1" applyBorder="1" applyAlignment="1">
      <alignment horizontal="right"/>
    </xf>
    <xf numFmtId="0" fontId="17" fillId="10" borderId="18" xfId="4" applyBorder="1"/>
    <xf numFmtId="164" fontId="17" fillId="10" borderId="18" xfId="4" applyNumberFormat="1" applyBorder="1"/>
    <xf numFmtId="166" fontId="17" fillId="10" borderId="15" xfId="4" applyNumberFormat="1" applyBorder="1" applyAlignment="1">
      <alignment horizontal="right" vertical="top"/>
    </xf>
    <xf numFmtId="0" fontId="17" fillId="10" borderId="15" xfId="4" applyBorder="1" applyAlignment="1">
      <alignment vertical="top"/>
    </xf>
    <xf numFmtId="0" fontId="17" fillId="10" borderId="15" xfId="4" applyBorder="1" applyAlignment="1">
      <alignment vertical="top" wrapText="1"/>
    </xf>
    <xf numFmtId="0" fontId="2" fillId="13" borderId="0" xfId="0" applyFont="1" applyFill="1"/>
    <xf numFmtId="0" fontId="3" fillId="2" borderId="19" xfId="0" applyFont="1" applyFill="1" applyBorder="1" applyAlignment="1">
      <alignment horizontal="left" vertical="top"/>
    </xf>
    <xf numFmtId="0" fontId="2" fillId="0" borderId="20" xfId="0" applyFont="1" applyBorder="1" applyAlignment="1">
      <alignment vertical="top"/>
    </xf>
    <xf numFmtId="164" fontId="17" fillId="10" borderId="15" xfId="4" applyNumberFormat="1" applyBorder="1" applyAlignment="1">
      <alignment horizontal="right" vertical="center"/>
    </xf>
    <xf numFmtId="0" fontId="17" fillId="10" borderId="15" xfId="4" applyBorder="1" applyAlignment="1">
      <alignment vertical="center"/>
    </xf>
    <xf numFmtId="169" fontId="19" fillId="0" borderId="0" xfId="0" applyNumberFormat="1" applyFont="1"/>
    <xf numFmtId="9" fontId="19" fillId="0" borderId="0" xfId="3" applyFont="1"/>
    <xf numFmtId="166" fontId="17" fillId="10" borderId="21" xfId="4" applyNumberFormat="1" applyBorder="1" applyAlignment="1">
      <alignment horizontal="right"/>
    </xf>
    <xf numFmtId="0" fontId="17" fillId="10" borderId="21" xfId="4" applyBorder="1"/>
    <xf numFmtId="0" fontId="17" fillId="10" borderId="15" xfId="4" applyBorder="1" applyAlignment="1">
      <alignment wrapText="1"/>
    </xf>
    <xf numFmtId="0" fontId="3" fillId="0" borderId="0" xfId="0" applyFont="1" applyAlignment="1">
      <alignment wrapText="1"/>
    </xf>
    <xf numFmtId="0" fontId="1" fillId="10" borderId="15" xfId="1" applyFill="1" applyBorder="1"/>
    <xf numFmtId="0" fontId="21" fillId="0" borderId="0" xfId="1" applyFont="1" applyFill="1"/>
    <xf numFmtId="0" fontId="20" fillId="0" borderId="0" xfId="0" applyFont="1"/>
    <xf numFmtId="0" fontId="5" fillId="0" borderId="0" xfId="0" applyFont="1"/>
    <xf numFmtId="0" fontId="22" fillId="0" borderId="0" xfId="0" applyFont="1" applyAlignment="1">
      <alignment wrapText="1"/>
    </xf>
    <xf numFmtId="0" fontId="1" fillId="10" borderId="21" xfId="1" applyFill="1" applyBorder="1"/>
    <xf numFmtId="0" fontId="1" fillId="10" borderId="16" xfId="1" applyFill="1" applyBorder="1"/>
    <xf numFmtId="0" fontId="13" fillId="0" borderId="0" xfId="0" applyFont="1" applyAlignment="1">
      <alignment horizontal="right"/>
    </xf>
    <xf numFmtId="0" fontId="13" fillId="0" borderId="8" xfId="0" applyFont="1" applyBorder="1" applyAlignment="1">
      <alignment horizontal="center"/>
    </xf>
    <xf numFmtId="0" fontId="23" fillId="0" borderId="3" xfId="0" applyFont="1" applyBorder="1" applyAlignment="1">
      <alignment horizontal="left" vertical="center"/>
    </xf>
    <xf numFmtId="0" fontId="13" fillId="0" borderId="0" xfId="0" applyFont="1" applyAlignment="1">
      <alignment horizontal="right" vertical="top"/>
    </xf>
    <xf numFmtId="167" fontId="17" fillId="10" borderId="15" xfId="4" applyNumberFormat="1" applyBorder="1" applyAlignment="1">
      <alignment horizontal="right"/>
    </xf>
    <xf numFmtId="168" fontId="2" fillId="14" borderId="0" xfId="0" applyNumberFormat="1" applyFont="1" applyFill="1"/>
    <xf numFmtId="0" fontId="2" fillId="15" borderId="0" xfId="0" applyFont="1" applyFill="1"/>
    <xf numFmtId="164" fontId="3" fillId="3" borderId="0" xfId="0" applyNumberFormat="1" applyFont="1" applyFill="1" applyAlignment="1">
      <alignment horizontal="center" vertical="center"/>
    </xf>
    <xf numFmtId="168" fontId="3" fillId="6" borderId="0" xfId="0" applyNumberFormat="1" applyFont="1" applyFill="1" applyAlignment="1">
      <alignment horizontal="center" vertical="center"/>
    </xf>
    <xf numFmtId="0" fontId="3" fillId="4" borderId="0" xfId="0" applyFont="1" applyFill="1" applyAlignment="1">
      <alignment horizontal="center" vertical="center"/>
    </xf>
    <xf numFmtId="0" fontId="10" fillId="0" borderId="0" xfId="0" applyFont="1" applyAlignment="1">
      <alignment wrapText="1"/>
    </xf>
    <xf numFmtId="164" fontId="10" fillId="0" borderId="0" xfId="0" applyNumberFormat="1" applyFont="1" applyAlignment="1">
      <alignment vertical="center"/>
    </xf>
    <xf numFmtId="0" fontId="2" fillId="3" borderId="1" xfId="0" applyFont="1" applyFill="1" applyBorder="1"/>
    <xf numFmtId="0" fontId="2" fillId="3" borderId="2" xfId="0" applyFont="1" applyFill="1" applyBorder="1"/>
    <xf numFmtId="0" fontId="2" fillId="3" borderId="9" xfId="0" applyFont="1" applyFill="1" applyBorder="1"/>
    <xf numFmtId="0" fontId="16" fillId="12" borderId="0" xfId="0" applyFont="1" applyFill="1" applyAlignment="1">
      <alignment horizontal="center"/>
    </xf>
    <xf numFmtId="0" fontId="3" fillId="0" borderId="15" xfId="0" applyFont="1" applyBorder="1" applyAlignment="1">
      <alignment horizontal="center" vertical="top"/>
    </xf>
    <xf numFmtId="0" fontId="15" fillId="0" borderId="15" xfId="0" applyFont="1" applyBorder="1" applyAlignment="1">
      <alignment horizontal="center" vertical="top"/>
    </xf>
    <xf numFmtId="164" fontId="3" fillId="0" borderId="0" xfId="0" applyNumberFormat="1" applyFont="1" applyAlignment="1">
      <alignment horizontal="center" vertical="center"/>
    </xf>
    <xf numFmtId="168" fontId="15" fillId="0" borderId="0" xfId="0" applyNumberFormat="1" applyFont="1" applyAlignment="1">
      <alignment horizontal="center" vertical="center"/>
    </xf>
    <xf numFmtId="164" fontId="3" fillId="0" borderId="10" xfId="0" applyNumberFormat="1"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166" fontId="3" fillId="0" borderId="10" xfId="0" applyNumberFormat="1" applyFont="1" applyBorder="1" applyAlignment="1">
      <alignment horizontal="center" vertical="center"/>
    </xf>
    <xf numFmtId="166" fontId="3" fillId="0" borderId="0" xfId="0" applyNumberFormat="1" applyFont="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9" xfId="0" applyFont="1" applyBorder="1" applyAlignment="1">
      <alignment horizontal="center"/>
    </xf>
    <xf numFmtId="164" fontId="3" fillId="3" borderId="0" xfId="0" applyNumberFormat="1" applyFont="1" applyFill="1" applyAlignment="1">
      <alignment horizontal="center" vertical="center"/>
    </xf>
    <xf numFmtId="170" fontId="3" fillId="4" borderId="0" xfId="0" applyNumberFormat="1" applyFont="1" applyFill="1" applyAlignment="1">
      <alignment horizontal="center" vertical="center"/>
    </xf>
    <xf numFmtId="168" fontId="3" fillId="6" borderId="0" xfId="0" applyNumberFormat="1" applyFont="1" applyFill="1" applyAlignment="1">
      <alignment horizontal="center" vertical="center"/>
    </xf>
    <xf numFmtId="164" fontId="3" fillId="0" borderId="10" xfId="2" applyNumberFormat="1" applyFont="1" applyBorder="1" applyAlignment="1">
      <alignment vertical="center"/>
    </xf>
    <xf numFmtId="164" fontId="3" fillId="0" borderId="0" xfId="2" applyNumberFormat="1" applyFont="1" applyAlignment="1">
      <alignment vertical="center"/>
    </xf>
    <xf numFmtId="0" fontId="2" fillId="4" borderId="13" xfId="0" applyFont="1" applyFill="1" applyBorder="1" applyAlignment="1">
      <alignment horizontal="center"/>
    </xf>
    <xf numFmtId="0" fontId="2" fillId="4" borderId="2" xfId="0" applyFont="1" applyFill="1" applyBorder="1" applyAlignment="1">
      <alignment horizontal="center"/>
    </xf>
    <xf numFmtId="0" fontId="2" fillId="4" borderId="9" xfId="0" applyFont="1" applyFill="1" applyBorder="1" applyAlignment="1">
      <alignment horizontal="center"/>
    </xf>
    <xf numFmtId="0" fontId="10" fillId="0" borderId="0" xfId="0" applyFont="1" applyAlignment="1">
      <alignment horizontal="center" vertical="top" wrapText="1"/>
    </xf>
    <xf numFmtId="0" fontId="26" fillId="0" borderId="0" xfId="0" applyFont="1" applyAlignment="1">
      <alignment horizontal="center" wrapText="1"/>
    </xf>
    <xf numFmtId="0" fontId="27" fillId="0" borderId="0" xfId="0" applyFont="1" applyAlignment="1">
      <alignment horizontal="center" vertical="top" wrapText="1"/>
    </xf>
    <xf numFmtId="0" fontId="24" fillId="0" borderId="0" xfId="0" applyFont="1" applyAlignment="1">
      <alignment horizontal="center"/>
    </xf>
    <xf numFmtId="0" fontId="25" fillId="0" borderId="0" xfId="0" applyFont="1" applyAlignment="1">
      <alignment horizontal="center" vertical="top" wrapText="1"/>
    </xf>
    <xf numFmtId="0" fontId="15" fillId="0" borderId="0" xfId="0" applyFont="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9" xfId="0" applyFont="1" applyFill="1" applyBorder="1" applyAlignment="1">
      <alignment horizontal="center"/>
    </xf>
    <xf numFmtId="0" fontId="3" fillId="0" borderId="17" xfId="0" applyFont="1" applyBorder="1" applyAlignment="1">
      <alignment horizontal="center" vertical="center"/>
    </xf>
    <xf numFmtId="164" fontId="15" fillId="0" borderId="0" xfId="0" applyNumberFormat="1" applyFont="1" applyAlignment="1">
      <alignment horizontal="center" vertical="center"/>
    </xf>
    <xf numFmtId="0" fontId="15" fillId="0" borderId="0" xfId="0" applyFont="1" applyAlignment="1">
      <alignment horizontal="center" vertical="center"/>
    </xf>
    <xf numFmtId="0" fontId="28" fillId="0" borderId="0" xfId="0" applyFont="1" applyAlignment="1">
      <alignment horizontal="center"/>
    </xf>
    <xf numFmtId="0" fontId="10" fillId="0" borderId="1" xfId="0" applyFont="1" applyBorder="1" applyAlignment="1">
      <alignment horizontal="center"/>
    </xf>
    <xf numFmtId="0" fontId="10" fillId="0" borderId="2" xfId="0" applyFont="1" applyBorder="1" applyAlignment="1">
      <alignment horizontal="center"/>
    </xf>
    <xf numFmtId="0" fontId="10" fillId="0" borderId="9" xfId="0" applyFont="1" applyBorder="1" applyAlignment="1">
      <alignment horizontal="center"/>
    </xf>
    <xf numFmtId="0" fontId="3" fillId="4" borderId="0" xfId="0" applyFont="1" applyFill="1" applyAlignment="1">
      <alignment horizontal="center" vertical="center"/>
    </xf>
    <xf numFmtId="0" fontId="17" fillId="16" borderId="15" xfId="0" applyFont="1" applyFill="1" applyBorder="1"/>
  </cellXfs>
  <cellStyles count="6">
    <cellStyle name="Bad" xfId="5" builtinId="27" customBuiltin="1"/>
    <cellStyle name="Currency" xfId="2" builtinId="4"/>
    <cellStyle name="Good" xfId="4" builtinId="26" customBuiltin="1"/>
    <cellStyle name="Hyperlink" xfId="1" builtinId="8"/>
    <cellStyle name="Normal" xfId="0" builtinId="0"/>
    <cellStyle name="Percent" xfId="3" builtinId="5"/>
  </cellStyles>
  <dxfs count="0"/>
  <tableStyles count="0" defaultTableStyle="TableStyleMedium2" defaultPivotStyle="PivotStyleMedium9"/>
  <colors>
    <mruColors>
      <color rgb="FF666100"/>
      <color rgb="FFC6EFCE"/>
      <color rgb="FF0ABEF6"/>
      <color rgb="FFDD3E23"/>
      <color rgb="FFF8B4D3"/>
      <color rgb="FF33CC33"/>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PROFIT</a:t>
            </a:r>
            <a:r>
              <a:rPr lang="en-US"/>
              <a:t>(Sep-Jul)</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123-4411-84BA-221F5201518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123-4411-84BA-221F5201518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123-4411-84BA-221F5201518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123-4411-84BA-221F5201518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123-4411-84BA-221F5201518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123-4411-84BA-221F5201518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123-4411-84BA-221F5201518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123-4411-84BA-221F5201518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123-4411-84BA-221F5201518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2123-4411-84BA-221F5201518F}"/>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2123-4411-84BA-221F5201518F}"/>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2123-4411-84BA-221F5201518F}"/>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2123-4411-84BA-221F5201518F}"/>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2123-4411-84BA-221F5201518F}"/>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bestFit"/>
            <c:showLegendKey val="0"/>
            <c:showVal val="1"/>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'2023-24'!$Y$7:$Y$20</c:f>
              <c:strCache>
                <c:ptCount val="14"/>
                <c:pt idx="0">
                  <c:v>AMNESTY</c:v>
                </c:pt>
                <c:pt idx="1">
                  <c:v>EVENT</c:v>
                </c:pt>
                <c:pt idx="2">
                  <c:v>IMPROVMENT</c:v>
                </c:pt>
                <c:pt idx="3">
                  <c:v>LEISURE</c:v>
                </c:pt>
                <c:pt idx="4">
                  <c:v>IT</c:v>
                </c:pt>
                <c:pt idx="5">
                  <c:v>TREASURY</c:v>
                </c:pt>
                <c:pt idx="6">
                  <c:v>MEDIA CLUB</c:v>
                </c:pt>
                <c:pt idx="7">
                  <c:v>CoSup</c:v>
                </c:pt>
                <c:pt idx="8">
                  <c:v>JUMPERS</c:v>
                </c:pt>
                <c:pt idx="9">
                  <c:v>FDOS</c:v>
                </c:pt>
                <c:pt idx="10">
                  <c:v>PR</c:v>
                </c:pt>
                <c:pt idx="11">
                  <c:v>PRESIDENCY</c:v>
                </c:pt>
                <c:pt idx="12">
                  <c:v>O&amp;E</c:v>
                </c:pt>
                <c:pt idx="13">
                  <c:v>Other</c:v>
                </c:pt>
              </c:strCache>
            </c:strRef>
          </c:cat>
          <c:val>
            <c:numRef>
              <c:f>'2023-24'!$AB$7:$AB$20</c:f>
              <c:numCache>
                <c:formatCode>#,##0.00\ [$€-80C]</c:formatCode>
                <c:ptCount val="14"/>
                <c:pt idx="0">
                  <c:v>-882.08</c:v>
                </c:pt>
                <c:pt idx="1">
                  <c:v>2599.92</c:v>
                </c:pt>
                <c:pt idx="2">
                  <c:v>-94.580000000000013</c:v>
                </c:pt>
                <c:pt idx="3">
                  <c:v>-220.25</c:v>
                </c:pt>
                <c:pt idx="4">
                  <c:v>-8.98</c:v>
                </c:pt>
                <c:pt idx="5">
                  <c:v>2910.33</c:v>
                </c:pt>
                <c:pt idx="6">
                  <c:v>0</c:v>
                </c:pt>
                <c:pt idx="7">
                  <c:v>825.56000000000006</c:v>
                </c:pt>
                <c:pt idx="8">
                  <c:v>2102.08</c:v>
                </c:pt>
                <c:pt idx="9">
                  <c:v>-217.01999999999998</c:v>
                </c:pt>
                <c:pt idx="10">
                  <c:v>-111.19</c:v>
                </c:pt>
                <c:pt idx="11">
                  <c:v>-50.96</c:v>
                </c:pt>
                <c:pt idx="12">
                  <c:v>-30.19</c:v>
                </c:pt>
                <c:pt idx="13">
                  <c:v>-1010.33</c:v>
                </c:pt>
              </c:numCache>
            </c:numRef>
          </c:val>
          <c:extLst>
            <c:ext xmlns:c16="http://schemas.microsoft.com/office/drawing/2014/chart" uri="{C3380CC4-5D6E-409C-BE32-E72D297353CC}">
              <c16:uniqueId val="{00000001-324B-434E-82A4-D8315910DCD7}"/>
            </c:ext>
          </c:extLst>
        </c:ser>
        <c:dLbls>
          <c:dLblPos val="bestFit"/>
          <c:showLegendKey val="0"/>
          <c:showVal val="1"/>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923636</xdr:colOff>
      <xdr:row>15</xdr:row>
      <xdr:rowOff>101023</xdr:rowOff>
    </xdr:from>
    <xdr:to>
      <xdr:col>2</xdr:col>
      <xdr:colOff>2185858</xdr:colOff>
      <xdr:row>31</xdr:row>
      <xdr:rowOff>41788</xdr:rowOff>
    </xdr:to>
    <xdr:pic>
      <xdr:nvPicPr>
        <xdr:cNvPr id="2" name="Graphic 1">
          <a:extLst>
            <a:ext uri="{FF2B5EF4-FFF2-40B4-BE49-F238E27FC236}">
              <a16:creationId xmlns:a16="http://schemas.microsoft.com/office/drawing/2014/main" id="{E2D74CC0-5106-5E47-ABCD-B1F0FAB8D9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29772" y="3405909"/>
          <a:ext cx="4725859" cy="2942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1144477</xdr:colOff>
      <xdr:row>17</xdr:row>
      <xdr:rowOff>107977</xdr:rowOff>
    </xdr:from>
    <xdr:to>
      <xdr:col>2</xdr:col>
      <xdr:colOff>2634859</xdr:colOff>
      <xdr:row>33</xdr:row>
      <xdr:rowOff>1084</xdr:rowOff>
    </xdr:to>
    <xdr:pic>
      <xdr:nvPicPr>
        <xdr:cNvPr id="3" name="Graphic 2">
          <a:extLst>
            <a:ext uri="{FF2B5EF4-FFF2-40B4-BE49-F238E27FC236}">
              <a16:creationId xmlns:a16="http://schemas.microsoft.com/office/drawing/2014/main" id="{3CB03F5D-2027-2D75-F4A2-41B604CF72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57326" y="4028733"/>
          <a:ext cx="4731835" cy="2979502"/>
        </a:xfrm>
        <a:prstGeom prst="rect">
          <a:avLst/>
        </a:prstGeom>
      </xdr:spPr>
    </xdr:pic>
    <xdr:clientData/>
  </xdr:twoCellAnchor>
  <xdr:twoCellAnchor>
    <xdr:from>
      <xdr:col>30</xdr:col>
      <xdr:colOff>576883</xdr:colOff>
      <xdr:row>4</xdr:row>
      <xdr:rowOff>60138</xdr:rowOff>
    </xdr:from>
    <xdr:to>
      <xdr:col>39</xdr:col>
      <xdr:colOff>389595</xdr:colOff>
      <xdr:row>25</xdr:row>
      <xdr:rowOff>122185</xdr:rowOff>
    </xdr:to>
    <xdr:graphicFrame macro="">
      <xdr:nvGraphicFramePr>
        <xdr:cNvPr id="13" name="Chart 5">
          <a:extLst>
            <a:ext uri="{FF2B5EF4-FFF2-40B4-BE49-F238E27FC236}">
              <a16:creationId xmlns:a16="http://schemas.microsoft.com/office/drawing/2014/main" id="{7DA072E5-BD1D-9216-AFC3-E0A2D68FC89D}"/>
            </a:ext>
            <a:ext uri="{147F2762-F138-4A5C-976F-8EAC2B608ADB}">
              <a16:predDERef xmlns:a16="http://schemas.microsoft.com/office/drawing/2014/main" pred="{3CB03F5D-2027-2D75-F4A2-41B604CF72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ursc-my.sharepoint.com/personal/staicumi_student_eursc_eu/Documents/CDE/Treasurer/APEE%20Statements%202022-2023.xlsx" TargetMode="External"/><Relationship Id="rId1" Type="http://schemas.openxmlformats.org/officeDocument/2006/relationships/externalLinkPath" Target="APEE%20Statements%202022-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zadxEwJTiEmTDnfsRa4kLUFKn2epUCZIjyE6zRcGumtp3o_KoVerSputntEuDCQv" itemId="01GYBKOSAHECKS7B7GMZHZVW7M5GZB77MO">
      <xxl21:absoluteUrl r:id="rId2"/>
    </xxl21:alternateUrls>
    <sheetNames>
      <sheetName val="Sheet1"/>
      <sheetName val="Sheet2"/>
    </sheetNames>
    <sheetDataSet>
      <sheetData sheetId="0">
        <row r="15">
          <cell r="E15">
            <v>22.99</v>
          </cell>
        </row>
        <row r="17">
          <cell r="E17">
            <v>45.98</v>
          </cell>
        </row>
        <row r="23">
          <cell r="E23">
            <v>25</v>
          </cell>
        </row>
        <row r="35">
          <cell r="E35">
            <v>25</v>
          </cell>
        </row>
        <row r="51">
          <cell r="E51">
            <v>25</v>
          </cell>
        </row>
        <row r="109">
          <cell r="E109">
            <v>25</v>
          </cell>
        </row>
        <row r="117">
          <cell r="E117">
            <v>50</v>
          </cell>
        </row>
        <row r="121">
          <cell r="E121">
            <v>25</v>
          </cell>
        </row>
      </sheetData>
      <sheetData sheetId="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i:/g/personal/staicumi_student_eursc_eu/EdCu5HX3N6BJhHjP47UNxQAB3HWUEvHeSso2220tLDrsaQ?e=Wl4Dey" TargetMode="External"/><Relationship Id="rId18" Type="http://schemas.openxmlformats.org/officeDocument/2006/relationships/hyperlink" Target="../../../../../:b:/g/personal/staicumi_student_eursc_eu/Eb8EUiQlgzZKm8QrfodZ1LUBhpMolarral66heSyjujZzA?e=ASBxga" TargetMode="External"/><Relationship Id="rId26" Type="http://schemas.openxmlformats.org/officeDocument/2006/relationships/hyperlink" Target="../../../../../:i:/g/personal/staicumi_student_eursc_eu/EV2Leivs4jVBsepHmwaBzCYB1d4awK9Jx_xR4mFKg1QWtQ?e=dVMZVs" TargetMode="External"/><Relationship Id="rId39" Type="http://schemas.openxmlformats.org/officeDocument/2006/relationships/printerSettings" Target="../printerSettings/printerSettings1.bin"/><Relationship Id="rId21" Type="http://schemas.openxmlformats.org/officeDocument/2006/relationships/hyperlink" Target="../../../../../:f:/g/personal/staicumi_student_eursc_eu/EjXNsjNNh_tFrjnzBGmEfyEB0LxJ9DyXpPF8wYie-9N7lA" TargetMode="External"/><Relationship Id="rId34" Type="http://schemas.openxmlformats.org/officeDocument/2006/relationships/hyperlink" Target="../../../../../:i:/g/personal/staicumi_student_eursc_eu/ES0mB0qEZA1DqYr70uRvvMcB3qi9UdlEuNqcZ27BXulPCQ?e=wdn3Dg" TargetMode="External"/><Relationship Id="rId7" Type="http://schemas.openxmlformats.org/officeDocument/2006/relationships/hyperlink" Target="../../../../../:i:/g/personal/staicumi_student_eursc_eu/EaBFED5TUaJEtXgOeUBS-oAB1H4JNmvwiwGMvINZrsdaaQ?e=atdOpQ" TargetMode="External"/><Relationship Id="rId12" Type="http://schemas.openxmlformats.org/officeDocument/2006/relationships/hyperlink" Target="../../../../../:i:/r/personal/staicumi_student_eursc_eu/Documents/CDE/Treasurer/Proof/Canva%201%20year%20subscription.jpg?csf=1&amp;web=1&amp;e=cva198" TargetMode="External"/><Relationship Id="rId17" Type="http://schemas.openxmlformats.org/officeDocument/2006/relationships/hyperlink" Target="../../../../../:w:/g/personal/staicumi_student_eursc_eu/EdtpD0lmALdCn217lA56zKgBz74gGYM1FAT3I4SSmmv47g?e=oQXH1X" TargetMode="External"/><Relationship Id="rId25" Type="http://schemas.openxmlformats.org/officeDocument/2006/relationships/hyperlink" Target="../../../../../:i:/g/personal/staicumi_student_eursc_eu/EbcTAM2ykThLqH0E6jKoxiABDvMoDAjIm5uZtwHv607Agg?e=Vh3vX8" TargetMode="External"/><Relationship Id="rId33" Type="http://schemas.openxmlformats.org/officeDocument/2006/relationships/hyperlink" Target="../../../../../:i:/g/personal/staicumi_student_eursc_eu/ETi9rwYIA-NNoYLwgyu5oiEBst8ocBhUqMA35KRJdc0gkg?e=8s6MXT" TargetMode="External"/><Relationship Id="rId38" Type="http://schemas.openxmlformats.org/officeDocument/2006/relationships/hyperlink" Target="https://eursc-my.sharepoint.com/:b:/g/personal/staicumi_student_eursc_eu/ETQtGYKt725IgLdMHx1VlqQBcjrQdLz6IIsWG0XrgzuEMQ?e=FnaTJu" TargetMode="External"/><Relationship Id="rId2" Type="http://schemas.openxmlformats.org/officeDocument/2006/relationships/hyperlink" Target="../../../../../:i:/g/personal/staicumi_student_eursc_eu/EWRQhsbch5lMlp3xXYUqBg4BAvCsQTvno3LQXWLNrIFjbg?e=9mXUd2" TargetMode="External"/><Relationship Id="rId16" Type="http://schemas.openxmlformats.org/officeDocument/2006/relationships/hyperlink" Target="../../../../../:i:/g/personal/staicumi_student_eursc_eu/EZHviIULVc9Bi8r6Y40sa-UB_J381BHMrO6w-g6MCi19yw?e=ORx2qx" TargetMode="External"/><Relationship Id="rId20" Type="http://schemas.openxmlformats.org/officeDocument/2006/relationships/hyperlink" Target="../../../../../:b:/g/personal/staicumi_student_eursc_eu/ESOVpx5ola9PgA7pHCLSIfwBk3iwrUKDbwmi4N9Grei1bQ?e=2SBZFc" TargetMode="External"/><Relationship Id="rId29" Type="http://schemas.openxmlformats.org/officeDocument/2006/relationships/hyperlink" Target="../../../../../:i:/g/personal/staicumi_student_eursc_eu/Ecnp8Jq7nzxEpIUNS8jLwmUBsyW1C8nkov0NS102t7rGKg?e=wx3Vqu" TargetMode="External"/><Relationship Id="rId1" Type="http://schemas.openxmlformats.org/officeDocument/2006/relationships/hyperlink" Target="../../../../../:i:/g/personal/staicumi_student_eursc_eu/EZq9i-q1Oo5Bo7pMABcJkJYBAyQbSw2B18gCrzuPFjkS8Q?e=oRA4vN" TargetMode="External"/><Relationship Id="rId6" Type="http://schemas.openxmlformats.org/officeDocument/2006/relationships/hyperlink" Target="../../../../../:i:/g/personal/staicumi_student_eursc_eu/ETLIZSbH5CNOtJmZ0cU8kHoBNgRDZOG_n7pnlAhaqtIkig?e=eQhbJK" TargetMode="External"/><Relationship Id="rId11" Type="http://schemas.openxmlformats.org/officeDocument/2006/relationships/hyperlink" Target="../../../../../:b:/r/personal/staicumi_student_eursc_eu/Documents/CDE/Treasurer/Proof/CoSup%20TAX%20%231.pdf?csf=1&amp;web=1&amp;e=IZ83cH" TargetMode="External"/><Relationship Id="rId24" Type="http://schemas.openxmlformats.org/officeDocument/2006/relationships/hyperlink" Target="../../../../../:i:/g/personal/staicumi_student_eursc_eu/EQyftGKOHnxFmUx2mIAYb_0BNVwdQzHKSZffZFAquJ0IyA?e=vlhS9o" TargetMode="External"/><Relationship Id="rId32" Type="http://schemas.openxmlformats.org/officeDocument/2006/relationships/hyperlink" Target="../../../../../:b:/g/personal/staicumi_student_eursc_eu/EaXD-AgrmSpLibp0ylqlkMYBDcV2RBrMMDsOT4WGzysAyQ?e=JGP27l" TargetMode="External"/><Relationship Id="rId37" Type="http://schemas.openxmlformats.org/officeDocument/2006/relationships/hyperlink" Target="https://eursc-my.sharepoint.com/:b:/g/personal/staicumi_student_eursc_eu/ESxUFaLDwvVIoXRs-NR0T9gBQUo7TBSerHOGEUTfEterIw?e=g7YI3X" TargetMode="External"/><Relationship Id="rId40" Type="http://schemas.openxmlformats.org/officeDocument/2006/relationships/drawing" Target="../drawings/drawing2.xml"/><Relationship Id="rId5" Type="http://schemas.openxmlformats.org/officeDocument/2006/relationships/hyperlink" Target="../../../../../:i:/g/personal/staicumi_student_eursc_eu/EQ2drB5M2EBLuLYY1jfnlyQBQ6CFpTTzLxxVyVOjTsneaA?e=jd2UjB" TargetMode="External"/><Relationship Id="rId15" Type="http://schemas.openxmlformats.org/officeDocument/2006/relationships/hyperlink" Target="../../../../../:i:/g/personal/staicumi_student_eursc_eu/Ed0yBfTDCshGkDYJTf1IHtgBZ-jQdsOzWsRo7NwGmAQ1og?e=Ry9Gx4" TargetMode="External"/><Relationship Id="rId23" Type="http://schemas.openxmlformats.org/officeDocument/2006/relationships/hyperlink" Target="../../../../../:b:/g/personal/staicumi_student_eursc_eu/EV9bPMqV5FNGt6SNI9dvrfoBzPYz3ImLP6I_th0ATg9UQA?e=e3c9TX" TargetMode="External"/><Relationship Id="rId28" Type="http://schemas.openxmlformats.org/officeDocument/2006/relationships/hyperlink" Target="../../../../../:i:/g/personal/staicumi_student_eursc_eu/Ed7cUGaTVqFNo1GYPu_p5NQBtkCfkScp8kK8TTRpcg7q3g?e=zwrlm1" TargetMode="External"/><Relationship Id="rId36" Type="http://schemas.openxmlformats.org/officeDocument/2006/relationships/hyperlink" Target="https://eursc-my.sharepoint.com/:b:/g/personal/staicumi_student_eursc_eu/ES2vtnVj53FBvoK1kJUZbAoBzyVWBGu4qsdtPamUcFkFbg?e=BQfTaY" TargetMode="External"/><Relationship Id="rId10" Type="http://schemas.openxmlformats.org/officeDocument/2006/relationships/hyperlink" Target="../../../../../:i:/r/personal/staicumi_student_eursc_eu/Documents/CDE/Treasurer/Proof/IMPROVEMENT%20BUDGET.jpeg?csf=1&amp;web=1&amp;e=MoQU6M" TargetMode="External"/><Relationship Id="rId19" Type="http://schemas.openxmlformats.org/officeDocument/2006/relationships/hyperlink" Target="../../../../../:i:/g/personal/staicumi_student_eursc_eu/Efrib0qd1l5Lluzt5TFyb_4BnMOQlJUQV0-ygvRCtvF6ZQ?e=UDubfe" TargetMode="External"/><Relationship Id="rId31" Type="http://schemas.openxmlformats.org/officeDocument/2006/relationships/hyperlink" Target="../../../../../:w:/g/personal/staicumi_student_eursc_eu/EWFP_oBd7PlLhBMK18NE_H8B5cPwRowoktIZg_jcVqIhbQ?e=8fYjLx" TargetMode="External"/><Relationship Id="rId4" Type="http://schemas.openxmlformats.org/officeDocument/2006/relationships/hyperlink" Target="../../../../../:i:/g/personal/staicumi_student_eursc_eu/EbtMl3d44V9OmaxU0gCIedcBlesY4EfNxY9kuGqKoPtRnQ?e=OyGxk0" TargetMode="External"/><Relationship Id="rId9" Type="http://schemas.openxmlformats.org/officeDocument/2006/relationships/hyperlink" Target="../../../../../:i:/r/personal/staicumi_student_eursc_eu/Documents/CDE/Treasurer/Proof/Cat%20FDOS%20snack2.jpg?csf=1&amp;web=1&amp;e=tVXKY5" TargetMode="External"/><Relationship Id="rId14" Type="http://schemas.openxmlformats.org/officeDocument/2006/relationships/hyperlink" Target="../../../../../:b:/g/personal/staicumi_student_eursc_eu/Efua2OtfZKFCh_owIbc6KKYBkIBI50I52_wNx7wJTNh8Mw?e=4pRG5U" TargetMode="External"/><Relationship Id="rId22" Type="http://schemas.openxmlformats.org/officeDocument/2006/relationships/hyperlink" Target="../../../../../:b:/g/personal/staicumi_student_eursc_eu/ET2JS7-zKgZMtodlHxj3QCQB2Gix2TKQsVj_-wyYvT4h1g?e=6rxFaU" TargetMode="External"/><Relationship Id="rId27" Type="http://schemas.openxmlformats.org/officeDocument/2006/relationships/hyperlink" Target="../../../../../:i:/g/personal/staicumi_student_eursc_eu/Ee433jiaKWJFsAKJ0P6LnTUBYkEJUHv6OhRYqLQvzlO89w?e=ff3mNP" TargetMode="External"/><Relationship Id="rId30" Type="http://schemas.openxmlformats.org/officeDocument/2006/relationships/hyperlink" Target="../../../../../:b:/g/personal/staicumi_student_eursc_eu/EdEW2WIPpqpFifMbx0p5HYwBsRuvO2OIeO5BthltYJ6DQA?e=XtkG1d" TargetMode="External"/><Relationship Id="rId35" Type="http://schemas.openxmlformats.org/officeDocument/2006/relationships/hyperlink" Target="../../../../../:b:/g/personal/staicumi_student_eursc_eu/EfqEbUIX0BRGrqtrEQuXqDMB5jjs5L8RK4-6jPzDDcFbJQ?e=868vrU" TargetMode="External"/><Relationship Id="rId8" Type="http://schemas.openxmlformats.org/officeDocument/2006/relationships/hyperlink" Target="../../../../../:i:/r/personal/staicumi_student_eursc_eu/Documents/CDE/Treasurer/Proof/Cat%20FDOS%20SNACK.jpg?csf=1&amp;web=1&amp;e=c67VSn" TargetMode="External"/><Relationship Id="rId3" Type="http://schemas.openxmlformats.org/officeDocument/2006/relationships/hyperlink" Target="../../../../../:b:/g/personal/staicumi_student_eursc_eu/EZ8gCWBSglVPjbeYjnQu0sEBo62V-m7mK2JubZHq84uPcA?e=Psdwn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94BF0-3E1C-4CBC-8D02-331A6FE19F9D}">
  <dimension ref="B2:AC32"/>
  <sheetViews>
    <sheetView topLeftCell="A2" zoomScale="85" zoomScaleNormal="85" workbookViewId="0">
      <selection activeCell="C28" sqref="C28"/>
    </sheetView>
  </sheetViews>
  <sheetFormatPr defaultRowHeight="15.6" x14ac:dyDescent="0.3"/>
  <cols>
    <col min="2" max="2" width="48.77734375" customWidth="1"/>
    <col min="3" max="3" width="57" customWidth="1"/>
    <col min="4" max="4" width="14" customWidth="1"/>
    <col min="5" max="5" width="14" style="51" customWidth="1"/>
    <col min="6" max="6" width="21.33203125" style="54" customWidth="1"/>
    <col min="7" max="7" width="28.33203125" style="51" customWidth="1"/>
    <col min="8" max="8" width="29.44140625" style="51" customWidth="1"/>
    <col min="9" max="9" width="14" style="38" customWidth="1"/>
    <col min="10" max="10" width="14.88671875" style="51" customWidth="1"/>
    <col min="11" max="11" width="42.88671875" style="51" customWidth="1"/>
    <col min="12" max="12" width="81.109375" style="51" customWidth="1"/>
    <col min="13" max="13" width="58.21875" style="51" customWidth="1"/>
    <col min="14" max="14" width="9.44140625" style="51" customWidth="1"/>
    <col min="15" max="15" width="11.109375" style="51" customWidth="1"/>
    <col min="16" max="16" width="27.33203125" style="53" customWidth="1"/>
    <col min="17" max="17" width="22.21875" style="54" customWidth="1"/>
    <col min="18" max="18" width="14" style="55" customWidth="1"/>
    <col min="19" max="19" width="10.77734375" style="51" customWidth="1"/>
    <col min="20" max="20" width="67.109375" style="51" customWidth="1"/>
    <col min="21" max="21" width="5.6640625" style="56" customWidth="1"/>
    <col min="22" max="22" width="9.109375" style="51"/>
    <col min="23" max="23" width="20.21875" style="51" customWidth="1"/>
    <col min="24" max="24" width="14.77734375" style="38" bestFit="1" customWidth="1"/>
    <col min="25" max="25" width="16.5546875" style="67" bestFit="1" customWidth="1"/>
    <col min="26" max="27" width="14.21875" style="36" bestFit="1" customWidth="1"/>
  </cols>
  <sheetData>
    <row r="2" spans="2:29" ht="16.2" thickBot="1" x14ac:dyDescent="0.35"/>
    <row r="3" spans="2:29" ht="16.2" thickBot="1" x14ac:dyDescent="0.35">
      <c r="B3" s="5" t="s">
        <v>0</v>
      </c>
      <c r="C3" s="5" t="s">
        <v>1</v>
      </c>
      <c r="E3" s="5" t="s">
        <v>2</v>
      </c>
      <c r="F3" s="121" t="s">
        <v>3</v>
      </c>
      <c r="G3" s="122"/>
      <c r="H3" s="122"/>
      <c r="I3" s="122"/>
      <c r="J3" s="122"/>
      <c r="K3" s="122"/>
      <c r="L3" s="122"/>
      <c r="M3" s="123"/>
      <c r="N3" s="34"/>
      <c r="O3" s="5" t="s">
        <v>2</v>
      </c>
      <c r="P3" s="142" t="s">
        <v>4</v>
      </c>
      <c r="Q3" s="143"/>
      <c r="R3" s="143"/>
      <c r="S3" s="143"/>
      <c r="T3" s="144"/>
      <c r="U3" s="20"/>
      <c r="V3" s="3"/>
      <c r="W3" s="134" t="s">
        <v>5</v>
      </c>
      <c r="X3" s="135"/>
      <c r="Y3" s="135"/>
      <c r="Z3" s="135"/>
      <c r="AA3" s="136"/>
    </row>
    <row r="4" spans="2:29" s="10" customFormat="1" ht="31.2" customHeight="1" x14ac:dyDescent="0.3">
      <c r="B4" s="127">
        <v>11274.6</v>
      </c>
      <c r="C4" s="127">
        <v>3846.05</v>
      </c>
      <c r="E4" s="9"/>
      <c r="F4" s="132" t="s">
        <v>6</v>
      </c>
      <c r="G4" s="130"/>
      <c r="H4" s="130"/>
      <c r="I4" s="129" t="s">
        <v>7</v>
      </c>
      <c r="J4" s="130" t="s">
        <v>8</v>
      </c>
      <c r="K4" s="130" t="s">
        <v>9</v>
      </c>
      <c r="L4" s="130" t="s">
        <v>10</v>
      </c>
      <c r="M4" s="130" t="s">
        <v>11</v>
      </c>
      <c r="N4" s="27"/>
      <c r="O4" s="57"/>
      <c r="P4" s="24" t="s">
        <v>12</v>
      </c>
      <c r="Q4" s="132" t="s">
        <v>6</v>
      </c>
      <c r="R4" s="140" t="s">
        <v>7</v>
      </c>
      <c r="S4" s="130" t="s">
        <v>8</v>
      </c>
      <c r="T4" s="130" t="s">
        <v>9</v>
      </c>
      <c r="U4" s="16" t="s">
        <v>13</v>
      </c>
      <c r="V4" s="8"/>
      <c r="W4" s="131" t="s">
        <v>14</v>
      </c>
      <c r="X4" s="137" t="s">
        <v>3</v>
      </c>
      <c r="Y4" s="138" t="s">
        <v>4</v>
      </c>
      <c r="Z4" s="139" t="s">
        <v>15</v>
      </c>
      <c r="AA4" s="128" t="s">
        <v>16</v>
      </c>
      <c r="AB4" s="11"/>
      <c r="AC4" s="12"/>
    </row>
    <row r="5" spans="2:29" s="10" customFormat="1" ht="31.2" customHeight="1" thickBot="1" x14ac:dyDescent="0.35">
      <c r="B5" s="127"/>
      <c r="C5" s="127"/>
      <c r="E5" s="9"/>
      <c r="F5" s="133"/>
      <c r="G5" s="131"/>
      <c r="H5" s="131"/>
      <c r="I5" s="127"/>
      <c r="J5" s="131"/>
      <c r="K5" s="131"/>
      <c r="L5" s="131"/>
      <c r="M5" s="131"/>
      <c r="N5" s="27"/>
      <c r="O5" s="57"/>
      <c r="P5" s="25" t="s">
        <v>17</v>
      </c>
      <c r="Q5" s="133"/>
      <c r="R5" s="141"/>
      <c r="S5" s="131"/>
      <c r="T5" s="131"/>
      <c r="U5" s="16" t="s">
        <v>13</v>
      </c>
      <c r="V5" s="8"/>
      <c r="W5" s="131"/>
      <c r="X5" s="137"/>
      <c r="Y5" s="138"/>
      <c r="Z5" s="139"/>
      <c r="AA5" s="128"/>
      <c r="AB5" s="11"/>
      <c r="AC5" s="12"/>
    </row>
    <row r="6" spans="2:29" x14ac:dyDescent="0.3">
      <c r="B6" s="3"/>
      <c r="C6" s="40">
        <f>C4-B4</f>
        <v>-7428.55</v>
      </c>
      <c r="D6" s="3"/>
      <c r="E6" s="3"/>
      <c r="F6" s="44">
        <v>44813</v>
      </c>
      <c r="G6" s="45"/>
      <c r="H6" s="45"/>
      <c r="I6" s="46">
        <v>2268.6999999999998</v>
      </c>
      <c r="J6" s="45" t="s">
        <v>18</v>
      </c>
      <c r="K6" s="45" t="s">
        <v>19</v>
      </c>
      <c r="L6" s="45"/>
      <c r="M6" s="45" t="s">
        <v>20</v>
      </c>
      <c r="N6" s="30"/>
      <c r="O6" s="70"/>
      <c r="P6" s="21"/>
      <c r="Q6" s="54">
        <v>44848</v>
      </c>
      <c r="R6" s="58">
        <v>882.08</v>
      </c>
      <c r="S6" s="51" t="s">
        <v>18</v>
      </c>
      <c r="T6" s="59" t="s">
        <v>171</v>
      </c>
      <c r="U6" s="16" t="s">
        <v>13</v>
      </c>
      <c r="V6" s="3"/>
      <c r="W6" s="3" t="s">
        <v>21</v>
      </c>
      <c r="X6" s="4">
        <f>SUM(I6:I25)</f>
        <v>25997.800000000003</v>
      </c>
      <c r="Y6" s="68">
        <f>SUM(R6:R10)</f>
        <v>18569.25</v>
      </c>
      <c r="Z6" s="41">
        <f>Y6-X6</f>
        <v>-7428.5500000000029</v>
      </c>
      <c r="AA6" s="36">
        <f>Y6-X6</f>
        <v>-7428.5500000000029</v>
      </c>
      <c r="AC6" s="2"/>
    </row>
    <row r="7" spans="2:29" x14ac:dyDescent="0.3">
      <c r="B7" s="7"/>
      <c r="C7" s="39">
        <f>-(1-C4/B4)</f>
        <v>-0.65887481595799402</v>
      </c>
      <c r="D7" s="3"/>
      <c r="E7" s="3"/>
      <c r="F7" s="44">
        <v>44888</v>
      </c>
      <c r="G7" s="45"/>
      <c r="H7" s="45"/>
      <c r="I7" s="46">
        <v>540</v>
      </c>
      <c r="J7" s="45" t="s">
        <v>22</v>
      </c>
      <c r="K7" s="45" t="s">
        <v>23</v>
      </c>
      <c r="L7" s="45"/>
      <c r="M7" s="45" t="s">
        <v>20</v>
      </c>
      <c r="N7" s="30"/>
      <c r="P7" s="26"/>
      <c r="Q7" s="14">
        <v>44909</v>
      </c>
      <c r="R7" s="58">
        <v>1295.05</v>
      </c>
      <c r="S7" s="3" t="s">
        <v>24</v>
      </c>
      <c r="T7" s="59" t="s">
        <v>170</v>
      </c>
      <c r="U7" s="16" t="s">
        <v>13</v>
      </c>
      <c r="V7" s="3"/>
      <c r="W7" s="51" t="s">
        <v>18</v>
      </c>
      <c r="X7" s="4">
        <f>I6</f>
        <v>2268.6999999999998</v>
      </c>
      <c r="Y7" s="68">
        <f>R6</f>
        <v>882.08</v>
      </c>
      <c r="Z7" s="41">
        <f>Y7-X7</f>
        <v>-1386.62</v>
      </c>
      <c r="AA7" s="37">
        <f>R6</f>
        <v>882.08</v>
      </c>
      <c r="AC7" s="1"/>
    </row>
    <row r="8" spans="2:29" x14ac:dyDescent="0.3">
      <c r="B8" s="3"/>
      <c r="C8" s="3"/>
      <c r="E8" s="3"/>
      <c r="F8" s="44">
        <v>44888</v>
      </c>
      <c r="G8" s="45"/>
      <c r="H8" s="45"/>
      <c r="I8" s="46">
        <v>193.74</v>
      </c>
      <c r="J8" s="45" t="s">
        <v>25</v>
      </c>
      <c r="K8" s="45" t="s">
        <v>26</v>
      </c>
      <c r="L8" s="45"/>
      <c r="M8" s="45" t="s">
        <v>20</v>
      </c>
      <c r="N8" s="30"/>
      <c r="P8" s="22"/>
      <c r="Q8" s="15" t="s">
        <v>27</v>
      </c>
      <c r="R8" s="58">
        <v>15929.05</v>
      </c>
      <c r="S8" s="3" t="s">
        <v>28</v>
      </c>
      <c r="T8" s="51" t="s">
        <v>29</v>
      </c>
      <c r="U8" s="16" t="s">
        <v>13</v>
      </c>
      <c r="V8" s="3"/>
      <c r="W8" s="3" t="s">
        <v>24</v>
      </c>
      <c r="X8" s="38">
        <f>I25</f>
        <v>27</v>
      </c>
      <c r="Y8" s="68">
        <f>R7+R10</f>
        <v>1507.05</v>
      </c>
      <c r="Z8" s="42">
        <f>Y8-X8</f>
        <v>1480.05</v>
      </c>
      <c r="AA8" s="35">
        <f>Y8-X8</f>
        <v>1480.05</v>
      </c>
    </row>
    <row r="9" spans="2:29" ht="17.399999999999999" x14ac:dyDescent="0.45">
      <c r="B9" s="124" t="s">
        <v>30</v>
      </c>
      <c r="C9" s="124"/>
      <c r="E9" s="3"/>
      <c r="F9" s="44">
        <v>44888</v>
      </c>
      <c r="G9" s="45"/>
      <c r="H9" s="45"/>
      <c r="I9" s="46">
        <v>48</v>
      </c>
      <c r="J9" s="45" t="s">
        <v>31</v>
      </c>
      <c r="K9" s="45" t="s">
        <v>32</v>
      </c>
      <c r="L9" s="45"/>
      <c r="M9" s="45" t="s">
        <v>20</v>
      </c>
      <c r="N9" s="30"/>
      <c r="P9" s="22"/>
      <c r="Q9" s="54">
        <v>45068</v>
      </c>
      <c r="R9" s="58">
        <v>251.07</v>
      </c>
      <c r="S9" s="51" t="s">
        <v>33</v>
      </c>
      <c r="T9" s="59" t="s">
        <v>13</v>
      </c>
      <c r="U9" s="16" t="s">
        <v>13</v>
      </c>
      <c r="V9" s="3"/>
      <c r="W9" s="3" t="s">
        <v>22</v>
      </c>
      <c r="X9" s="4">
        <f>I7+I11+I21</f>
        <v>1359.95</v>
      </c>
      <c r="Y9" s="68">
        <f>0</f>
        <v>0</v>
      </c>
      <c r="Z9" s="41">
        <f>Y9-X9</f>
        <v>-1359.95</v>
      </c>
      <c r="AA9" s="36">
        <f>Y9-X9</f>
        <v>-1359.95</v>
      </c>
    </row>
    <row r="10" spans="2:29" x14ac:dyDescent="0.3">
      <c r="B10" s="125" t="s">
        <v>34</v>
      </c>
      <c r="C10" s="126" t="s">
        <v>35</v>
      </c>
      <c r="D10" s="3"/>
      <c r="E10" s="3"/>
      <c r="F10" s="44">
        <v>44911</v>
      </c>
      <c r="G10" s="45"/>
      <c r="H10" s="45"/>
      <c r="I10" s="46">
        <v>184</v>
      </c>
      <c r="J10" s="45" t="s">
        <v>25</v>
      </c>
      <c r="K10" s="45" t="s">
        <v>36</v>
      </c>
      <c r="L10" s="45"/>
      <c r="M10" s="45" t="s">
        <v>20</v>
      </c>
      <c r="N10" s="30"/>
      <c r="P10" s="22"/>
      <c r="Q10" s="14">
        <v>45104</v>
      </c>
      <c r="R10" s="28">
        <v>212</v>
      </c>
      <c r="S10" s="3" t="s">
        <v>24</v>
      </c>
      <c r="T10" s="3" t="s">
        <v>13</v>
      </c>
      <c r="U10" s="16" t="s">
        <v>13</v>
      </c>
      <c r="V10" s="3"/>
      <c r="W10" s="3" t="s">
        <v>31</v>
      </c>
      <c r="X10" s="4">
        <f>I9+I12+I15+I19</f>
        <v>685.05</v>
      </c>
      <c r="Y10" s="68">
        <f>0</f>
        <v>0</v>
      </c>
      <c r="Z10" s="41">
        <f t="shared" ref="Z10:Z16" si="0">Y10-X10</f>
        <v>-685.05</v>
      </c>
      <c r="AA10" s="36">
        <f t="shared" ref="AA10:AA14" si="1">Y10-X10</f>
        <v>-685.05</v>
      </c>
    </row>
    <row r="11" spans="2:29" x14ac:dyDescent="0.3">
      <c r="B11" s="125"/>
      <c r="C11" s="126"/>
      <c r="D11" s="3"/>
      <c r="E11" s="3"/>
      <c r="F11" s="44">
        <v>44944</v>
      </c>
      <c r="G11" s="45"/>
      <c r="H11" s="45"/>
      <c r="I11" s="46">
        <v>277.01</v>
      </c>
      <c r="J11" s="45" t="s">
        <v>22</v>
      </c>
      <c r="K11" s="45" t="s">
        <v>37</v>
      </c>
      <c r="L11" s="45"/>
      <c r="M11" s="45" t="s">
        <v>20</v>
      </c>
      <c r="N11" s="30"/>
      <c r="P11" s="22"/>
      <c r="Q11" s="14"/>
      <c r="R11" s="28"/>
      <c r="S11" s="3"/>
      <c r="T11" s="3"/>
      <c r="U11" s="13"/>
      <c r="V11" s="3"/>
      <c r="W11" s="17" t="s">
        <v>38</v>
      </c>
      <c r="X11" s="4">
        <f>I18</f>
        <v>8.36</v>
      </c>
      <c r="Y11" s="68">
        <f>0</f>
        <v>0</v>
      </c>
      <c r="Z11" s="41">
        <f t="shared" si="0"/>
        <v>-8.36</v>
      </c>
      <c r="AA11" s="36">
        <f t="shared" si="1"/>
        <v>-8.36</v>
      </c>
    </row>
    <row r="12" spans="2:29" x14ac:dyDescent="0.3">
      <c r="B12" s="61" t="s">
        <v>39</v>
      </c>
      <c r="C12" s="51" t="s">
        <v>40</v>
      </c>
      <c r="D12" s="3"/>
      <c r="E12" s="3"/>
      <c r="F12" s="44">
        <v>44944</v>
      </c>
      <c r="G12" s="45"/>
      <c r="H12" s="45"/>
      <c r="I12" s="46">
        <v>187.05</v>
      </c>
      <c r="J12" s="45" t="s">
        <v>31</v>
      </c>
      <c r="K12" s="45" t="s">
        <v>41</v>
      </c>
      <c r="L12" s="45"/>
      <c r="M12" s="45" t="s">
        <v>20</v>
      </c>
      <c r="N12" s="30"/>
      <c r="P12" s="22"/>
      <c r="Q12" s="14"/>
      <c r="R12" s="28"/>
      <c r="S12" s="3"/>
      <c r="T12" s="3"/>
      <c r="U12" s="13"/>
      <c r="V12" s="3"/>
      <c r="W12" s="3" t="s">
        <v>42</v>
      </c>
      <c r="X12" s="4">
        <f>I16</f>
        <v>4336.6400000000003</v>
      </c>
      <c r="Y12" s="68">
        <f>0</f>
        <v>0</v>
      </c>
      <c r="Z12" s="41">
        <f t="shared" si="0"/>
        <v>-4336.6400000000003</v>
      </c>
      <c r="AA12" s="36">
        <f t="shared" si="1"/>
        <v>-4336.6400000000003</v>
      </c>
    </row>
    <row r="13" spans="2:29" x14ac:dyDescent="0.3">
      <c r="B13" s="62" t="s">
        <v>43</v>
      </c>
      <c r="C13" s="3" t="s">
        <v>43</v>
      </c>
      <c r="D13" s="3"/>
      <c r="E13" s="3"/>
      <c r="F13" s="47" t="s">
        <v>44</v>
      </c>
      <c r="G13" s="48"/>
      <c r="H13" s="48"/>
      <c r="I13" s="46">
        <f>[1]Sheet1!$E$15+[1]Sheet1!$E$17+[1]Sheet1!$E$23+[1]Sheet1!$E$35+[1]Sheet1!$E$51+[1]Sheet1!$E$109+[1]Sheet1!$E$117+[1]Sheet1!$E$121</f>
        <v>243.97</v>
      </c>
      <c r="J13" s="45" t="s">
        <v>45</v>
      </c>
      <c r="K13" s="45" t="s">
        <v>46</v>
      </c>
      <c r="L13" s="45" t="s">
        <v>47</v>
      </c>
      <c r="M13" s="45" t="s">
        <v>20</v>
      </c>
      <c r="N13" s="30"/>
      <c r="P13" s="22"/>
      <c r="Q13" s="14"/>
      <c r="R13" s="28"/>
      <c r="S13" s="3"/>
      <c r="T13" s="3"/>
      <c r="U13" s="13"/>
      <c r="V13" s="3"/>
      <c r="W13" s="18" t="s">
        <v>48</v>
      </c>
      <c r="X13" s="4">
        <f>I17</f>
        <v>184.87</v>
      </c>
      <c r="Y13" s="68">
        <f>0</f>
        <v>0</v>
      </c>
      <c r="Z13" s="41">
        <f t="shared" si="0"/>
        <v>-184.87</v>
      </c>
      <c r="AA13" s="36">
        <f t="shared" si="1"/>
        <v>-184.87</v>
      </c>
    </row>
    <row r="14" spans="2:29" x14ac:dyDescent="0.3">
      <c r="B14" s="72" t="s">
        <v>2</v>
      </c>
      <c r="C14" s="3" t="s">
        <v>49</v>
      </c>
      <c r="D14" s="3"/>
      <c r="E14" s="3"/>
      <c r="F14" s="44">
        <v>44958</v>
      </c>
      <c r="G14" s="45"/>
      <c r="H14" s="45"/>
      <c r="I14" s="46">
        <v>150</v>
      </c>
      <c r="J14" s="45" t="s">
        <v>45</v>
      </c>
      <c r="K14" s="45" t="s">
        <v>50</v>
      </c>
      <c r="L14" s="45"/>
      <c r="M14" s="45" t="s">
        <v>20</v>
      </c>
      <c r="N14" s="30"/>
      <c r="P14" s="22"/>
      <c r="Q14" s="14"/>
      <c r="R14" s="28"/>
      <c r="S14" s="3"/>
      <c r="T14" s="3"/>
      <c r="U14" s="13"/>
      <c r="V14" s="3"/>
      <c r="W14" s="19" t="s">
        <v>51</v>
      </c>
      <c r="X14" s="4">
        <f>I8+I10+I23+I24</f>
        <v>1076.26</v>
      </c>
      <c r="Y14" s="68">
        <f>0</f>
        <v>0</v>
      </c>
      <c r="Z14" s="41">
        <f t="shared" si="0"/>
        <v>-1076.26</v>
      </c>
      <c r="AA14" s="36">
        <f t="shared" si="1"/>
        <v>-1076.26</v>
      </c>
    </row>
    <row r="15" spans="2:29" x14ac:dyDescent="0.3">
      <c r="B15" s="3"/>
      <c r="C15" s="3"/>
      <c r="D15" s="3"/>
      <c r="E15" s="3"/>
      <c r="F15" s="44">
        <v>45002</v>
      </c>
      <c r="G15" s="48"/>
      <c r="H15" s="48"/>
      <c r="I15" s="46">
        <v>300</v>
      </c>
      <c r="J15" s="45" t="s">
        <v>31</v>
      </c>
      <c r="K15" s="45" t="s">
        <v>52</v>
      </c>
      <c r="L15" s="60"/>
      <c r="M15" s="45" t="s">
        <v>20</v>
      </c>
      <c r="N15" s="30"/>
      <c r="P15" s="22"/>
      <c r="Q15" s="14"/>
      <c r="R15" s="28"/>
      <c r="S15" s="3"/>
      <c r="T15" s="3"/>
      <c r="U15" s="13"/>
      <c r="V15" s="3"/>
      <c r="W15" s="3" t="s">
        <v>45</v>
      </c>
      <c r="X15" s="4">
        <f>I13+I14+I20+I22</f>
        <v>16050.97</v>
      </c>
      <c r="Y15" s="69">
        <f>R8</f>
        <v>15929.05</v>
      </c>
      <c r="Z15" s="41">
        <f t="shared" si="0"/>
        <v>-121.92000000000007</v>
      </c>
      <c r="AA15" s="37">
        <f>Y15-X15+100-45.98-21.99-22.99</f>
        <v>-112.88000000000005</v>
      </c>
    </row>
    <row r="16" spans="2:29" x14ac:dyDescent="0.3">
      <c r="B16" s="3"/>
      <c r="C16" s="3"/>
      <c r="D16" s="3"/>
      <c r="E16" s="3"/>
      <c r="F16" s="44">
        <v>45034</v>
      </c>
      <c r="G16" s="45"/>
      <c r="H16" s="45"/>
      <c r="I16" s="49">
        <v>4336.6400000000003</v>
      </c>
      <c r="J16" s="45" t="s">
        <v>53</v>
      </c>
      <c r="K16" s="45" t="s">
        <v>54</v>
      </c>
      <c r="L16" s="45"/>
      <c r="M16" s="45" t="s">
        <v>20</v>
      </c>
      <c r="N16" s="30"/>
      <c r="P16" s="22"/>
      <c r="Q16" s="14"/>
      <c r="R16" s="28"/>
      <c r="S16" s="3"/>
      <c r="T16" s="3"/>
      <c r="U16" s="13"/>
      <c r="V16" s="3"/>
      <c r="W16" s="3" t="s">
        <v>55</v>
      </c>
      <c r="X16" s="38">
        <f>0</f>
        <v>0</v>
      </c>
      <c r="Y16" s="68">
        <f>R9</f>
        <v>251.07</v>
      </c>
      <c r="Z16" s="42">
        <f t="shared" si="0"/>
        <v>251.07</v>
      </c>
      <c r="AA16" s="35">
        <f>Y16-X16</f>
        <v>251.07</v>
      </c>
    </row>
    <row r="17" spans="2:26" x14ac:dyDescent="0.3">
      <c r="B17" s="3"/>
      <c r="C17" s="3"/>
      <c r="D17" s="3"/>
      <c r="E17" s="3"/>
      <c r="F17" s="44">
        <v>45055</v>
      </c>
      <c r="G17" s="45"/>
      <c r="H17" s="45"/>
      <c r="I17" s="46">
        <v>184.87</v>
      </c>
      <c r="J17" s="45" t="s">
        <v>48</v>
      </c>
      <c r="K17" s="45" t="s">
        <v>56</v>
      </c>
      <c r="L17" s="45" t="s">
        <v>57</v>
      </c>
      <c r="M17" s="45" t="s">
        <v>20</v>
      </c>
      <c r="N17" s="30"/>
      <c r="P17" s="22"/>
      <c r="Q17" s="14"/>
      <c r="R17" s="28"/>
      <c r="S17" s="3"/>
      <c r="T17" s="3"/>
      <c r="U17" s="13"/>
      <c r="V17" s="3"/>
      <c r="W17" s="3"/>
      <c r="X17" s="4"/>
      <c r="Y17" s="69"/>
      <c r="Z17" s="35"/>
    </row>
    <row r="18" spans="2:26" x14ac:dyDescent="0.3">
      <c r="B18" s="3"/>
      <c r="C18" s="3"/>
      <c r="D18" s="3"/>
      <c r="E18" s="3"/>
      <c r="F18" s="44">
        <v>45055</v>
      </c>
      <c r="G18" s="45"/>
      <c r="H18" s="45"/>
      <c r="I18" s="46">
        <v>8.36</v>
      </c>
      <c r="J18" s="45" t="s">
        <v>38</v>
      </c>
      <c r="K18" s="45" t="s">
        <v>58</v>
      </c>
      <c r="L18" s="45"/>
      <c r="M18" s="45" t="s">
        <v>20</v>
      </c>
      <c r="N18" s="30"/>
      <c r="P18" s="22"/>
      <c r="Q18" s="14"/>
      <c r="R18" s="28"/>
      <c r="S18" s="3"/>
      <c r="T18" s="3"/>
      <c r="U18" s="13"/>
      <c r="V18" s="3"/>
      <c r="W18" s="3"/>
      <c r="X18" s="4"/>
      <c r="Y18" s="69"/>
      <c r="Z18" s="35"/>
    </row>
    <row r="19" spans="2:26" x14ac:dyDescent="0.3">
      <c r="B19" s="3"/>
      <c r="C19" s="3"/>
      <c r="D19" s="3"/>
      <c r="E19" s="3"/>
      <c r="F19" s="44">
        <v>45072</v>
      </c>
      <c r="G19" s="48"/>
      <c r="H19" s="48"/>
      <c r="I19" s="46">
        <v>150</v>
      </c>
      <c r="J19" s="45" t="s">
        <v>31</v>
      </c>
      <c r="K19" s="45" t="s">
        <v>59</v>
      </c>
      <c r="L19" s="45"/>
      <c r="M19" s="45" t="s">
        <v>20</v>
      </c>
      <c r="N19" s="30"/>
      <c r="P19" s="22"/>
      <c r="Q19" s="14"/>
      <c r="R19" s="28"/>
      <c r="S19" s="3"/>
      <c r="T19" s="3"/>
      <c r="U19" s="13"/>
      <c r="V19" s="3"/>
      <c r="W19" s="3"/>
      <c r="X19" s="4"/>
      <c r="Y19" s="69"/>
      <c r="Z19" s="35"/>
    </row>
    <row r="20" spans="2:26" x14ac:dyDescent="0.3">
      <c r="B20" s="3"/>
      <c r="C20" s="3"/>
      <c r="D20" s="3"/>
      <c r="E20" s="3"/>
      <c r="F20" s="44">
        <v>45086</v>
      </c>
      <c r="G20" s="45"/>
      <c r="H20" s="45"/>
      <c r="I20" s="46">
        <v>15162</v>
      </c>
      <c r="J20" s="45" t="s">
        <v>45</v>
      </c>
      <c r="K20" s="45" t="s">
        <v>60</v>
      </c>
      <c r="L20" s="45" t="s">
        <v>172</v>
      </c>
      <c r="M20" s="45" t="s">
        <v>20</v>
      </c>
      <c r="N20" s="30"/>
      <c r="P20" s="22"/>
      <c r="Q20" s="14"/>
      <c r="R20" s="28"/>
      <c r="S20" s="3"/>
      <c r="T20" s="3"/>
      <c r="U20" s="13"/>
      <c r="V20" s="3"/>
      <c r="W20" s="3"/>
      <c r="X20" s="4"/>
      <c r="Y20" s="69"/>
      <c r="Z20" s="35"/>
    </row>
    <row r="21" spans="2:26" x14ac:dyDescent="0.3">
      <c r="B21" s="3"/>
      <c r="C21" s="3"/>
      <c r="D21" s="3"/>
      <c r="E21" s="3"/>
      <c r="F21" s="44">
        <v>45099</v>
      </c>
      <c r="G21" s="45"/>
      <c r="H21" s="45"/>
      <c r="I21" s="46">
        <v>542.94000000000005</v>
      </c>
      <c r="J21" s="45" t="s">
        <v>22</v>
      </c>
      <c r="K21" s="45" t="s">
        <v>61</v>
      </c>
      <c r="L21" s="50"/>
      <c r="M21" s="45" t="s">
        <v>20</v>
      </c>
      <c r="N21" s="30"/>
      <c r="P21" s="23"/>
      <c r="Q21" s="14"/>
      <c r="R21" s="28"/>
      <c r="S21" s="3"/>
      <c r="T21" s="3"/>
      <c r="U21" s="13"/>
      <c r="V21" s="3"/>
      <c r="W21" s="3"/>
      <c r="X21" s="4"/>
      <c r="Y21" s="68"/>
      <c r="Z21" s="35"/>
    </row>
    <row r="22" spans="2:26" x14ac:dyDescent="0.3">
      <c r="B22" s="3"/>
      <c r="C22" s="3"/>
      <c r="D22" s="3"/>
      <c r="E22" s="3"/>
      <c r="F22" s="44">
        <v>45099</v>
      </c>
      <c r="G22" s="45"/>
      <c r="H22" s="45"/>
      <c r="I22" s="49">
        <v>495</v>
      </c>
      <c r="J22" s="45" t="s">
        <v>45</v>
      </c>
      <c r="K22" s="45" t="s">
        <v>62</v>
      </c>
      <c r="L22" s="45" t="s">
        <v>173</v>
      </c>
      <c r="M22" s="45" t="s">
        <v>20</v>
      </c>
      <c r="N22" s="30"/>
      <c r="P22" s="22"/>
      <c r="Q22" s="14"/>
      <c r="R22" s="28"/>
      <c r="S22" s="3"/>
      <c r="T22" s="3"/>
      <c r="U22" s="13"/>
      <c r="V22" s="3"/>
      <c r="W22" s="3"/>
      <c r="X22" s="4"/>
      <c r="Y22" s="68"/>
      <c r="Z22" s="35"/>
    </row>
    <row r="23" spans="2:26" x14ac:dyDescent="0.3">
      <c r="B23" s="3"/>
      <c r="C23" s="3"/>
      <c r="D23" s="3"/>
      <c r="E23" s="81"/>
      <c r="F23" s="44">
        <v>45099</v>
      </c>
      <c r="G23" s="45"/>
      <c r="H23" s="45"/>
      <c r="I23" s="49">
        <v>350.72</v>
      </c>
      <c r="J23" s="45" t="s">
        <v>25</v>
      </c>
      <c r="K23" s="45" t="s">
        <v>63</v>
      </c>
      <c r="L23" s="45"/>
      <c r="M23" s="45" t="s">
        <v>20</v>
      </c>
      <c r="N23" s="30"/>
      <c r="P23" s="22"/>
      <c r="Q23" s="14"/>
      <c r="R23" s="28"/>
      <c r="S23" s="3"/>
      <c r="T23" s="3"/>
      <c r="U23" s="13"/>
      <c r="V23" s="3"/>
      <c r="W23" s="3"/>
      <c r="X23" s="4"/>
      <c r="Y23" s="68"/>
      <c r="Z23" s="35"/>
    </row>
    <row r="24" spans="2:26" x14ac:dyDescent="0.3">
      <c r="B24" s="3"/>
      <c r="C24" s="3"/>
      <c r="D24" s="3"/>
      <c r="E24" s="81"/>
      <c r="F24" s="44">
        <v>45100</v>
      </c>
      <c r="G24" s="45"/>
      <c r="H24" s="45"/>
      <c r="I24" s="46">
        <v>347.8</v>
      </c>
      <c r="J24" s="45" t="s">
        <v>25</v>
      </c>
      <c r="K24" s="45" t="s">
        <v>63</v>
      </c>
      <c r="L24" s="45" t="s">
        <v>64</v>
      </c>
      <c r="M24" s="45" t="s">
        <v>20</v>
      </c>
      <c r="N24" s="30"/>
      <c r="P24" s="22"/>
      <c r="Q24" s="14"/>
      <c r="R24" s="28"/>
      <c r="S24" s="3"/>
      <c r="T24" s="3"/>
      <c r="U24" s="13"/>
      <c r="V24" s="3"/>
      <c r="W24" s="3"/>
      <c r="X24" s="4"/>
      <c r="Y24" s="68"/>
      <c r="Z24" s="35"/>
    </row>
    <row r="25" spans="2:26" x14ac:dyDescent="0.3">
      <c r="B25" s="3"/>
      <c r="C25" s="3"/>
      <c r="D25" s="3"/>
      <c r="E25" s="3"/>
      <c r="F25" s="44">
        <v>45105</v>
      </c>
      <c r="G25" s="45"/>
      <c r="H25" s="45"/>
      <c r="I25" s="46">
        <v>27</v>
      </c>
      <c r="J25" s="45" t="s">
        <v>24</v>
      </c>
      <c r="K25" s="45" t="s">
        <v>65</v>
      </c>
      <c r="L25" s="45" t="s">
        <v>66</v>
      </c>
      <c r="M25" s="45" t="s">
        <v>20</v>
      </c>
      <c r="N25" s="30"/>
      <c r="P25" s="22"/>
      <c r="Q25" s="14"/>
      <c r="R25" s="28"/>
      <c r="S25" s="3"/>
      <c r="T25" s="3"/>
      <c r="U25" s="13"/>
      <c r="V25" s="3"/>
      <c r="W25" s="3"/>
      <c r="X25" s="4"/>
      <c r="Y25" s="68"/>
      <c r="Z25" s="35"/>
    </row>
    <row r="26" spans="2:26" x14ac:dyDescent="0.3">
      <c r="B26" s="3"/>
      <c r="C26" s="3"/>
      <c r="D26" s="3"/>
      <c r="E26" s="3"/>
      <c r="F26" s="29"/>
      <c r="G26" s="30"/>
      <c r="H26" s="30"/>
      <c r="I26" s="31"/>
      <c r="J26" s="30"/>
      <c r="K26" s="30"/>
      <c r="L26" s="30"/>
      <c r="M26" s="30"/>
      <c r="N26" s="30"/>
      <c r="P26" s="22"/>
      <c r="Q26" s="14"/>
      <c r="R26" s="28"/>
      <c r="S26" s="3"/>
      <c r="T26" s="3"/>
      <c r="U26" s="13"/>
      <c r="V26" s="3"/>
      <c r="W26" s="3"/>
      <c r="X26" s="4"/>
      <c r="Y26" s="68"/>
      <c r="Z26" s="35"/>
    </row>
    <row r="27" spans="2:26" x14ac:dyDescent="0.3">
      <c r="B27" s="3"/>
      <c r="C27" s="3"/>
      <c r="D27" s="3"/>
      <c r="E27" s="3"/>
      <c r="F27" s="29"/>
      <c r="G27" s="30"/>
      <c r="H27" s="30"/>
      <c r="I27" s="32"/>
      <c r="J27" s="30"/>
      <c r="K27" s="30"/>
      <c r="L27" s="30"/>
      <c r="M27" s="30"/>
      <c r="N27" s="30"/>
      <c r="P27" s="22"/>
      <c r="Q27" s="14"/>
      <c r="R27" s="28"/>
      <c r="S27" s="3"/>
      <c r="T27" s="3"/>
      <c r="U27" s="13"/>
      <c r="V27" s="3"/>
      <c r="W27" s="3"/>
      <c r="X27" s="4"/>
      <c r="Y27" s="68"/>
      <c r="Z27" s="35"/>
    </row>
    <row r="28" spans="2:26" x14ac:dyDescent="0.3">
      <c r="B28" s="3"/>
      <c r="C28" s="3"/>
      <c r="D28" s="3"/>
      <c r="E28" s="3"/>
      <c r="F28" s="29"/>
      <c r="G28" s="30"/>
      <c r="H28" s="30"/>
      <c r="I28" s="32"/>
      <c r="J28" s="30"/>
      <c r="K28" s="30"/>
      <c r="L28" s="30"/>
      <c r="M28" s="30"/>
      <c r="N28" s="30"/>
      <c r="P28" s="22"/>
      <c r="Q28" s="14"/>
      <c r="R28" s="28"/>
      <c r="S28" s="3"/>
      <c r="T28" s="3"/>
      <c r="U28" s="13"/>
      <c r="V28" s="3"/>
      <c r="W28" s="3"/>
      <c r="X28" s="4"/>
      <c r="Y28" s="68"/>
      <c r="Z28" s="35"/>
    </row>
    <row r="29" spans="2:26" x14ac:dyDescent="0.3">
      <c r="B29" s="3"/>
      <c r="C29" s="3"/>
      <c r="D29" s="3"/>
      <c r="E29" s="3"/>
      <c r="F29" s="29"/>
      <c r="G29" s="30"/>
      <c r="H29" s="30"/>
      <c r="I29" s="32"/>
      <c r="J29" s="30"/>
      <c r="K29" s="30"/>
      <c r="L29" s="30"/>
      <c r="M29" s="30"/>
      <c r="N29" s="30"/>
      <c r="P29" s="22"/>
      <c r="Q29" s="14"/>
      <c r="R29" s="28"/>
      <c r="S29" s="3"/>
      <c r="T29" s="3"/>
      <c r="U29" s="13"/>
      <c r="V29" s="3"/>
      <c r="W29" s="3"/>
      <c r="X29" s="4"/>
      <c r="Y29" s="68"/>
      <c r="Z29" s="35"/>
    </row>
    <row r="30" spans="2:26" x14ac:dyDescent="0.3">
      <c r="B30" s="3"/>
      <c r="C30" s="3"/>
      <c r="D30" s="3"/>
      <c r="E30" s="3"/>
      <c r="F30" s="29"/>
      <c r="G30" s="30"/>
      <c r="H30" s="30"/>
      <c r="I30" s="32"/>
      <c r="J30" s="30"/>
      <c r="K30" s="30"/>
      <c r="L30" s="33"/>
      <c r="M30" s="33"/>
      <c r="N30" s="33"/>
      <c r="P30" s="23"/>
      <c r="Q30" s="14"/>
      <c r="R30" s="28"/>
      <c r="S30" s="3"/>
      <c r="T30" s="3"/>
      <c r="U30" s="13"/>
      <c r="V30" s="3"/>
      <c r="W30" s="3"/>
      <c r="X30" s="4"/>
      <c r="Y30" s="68"/>
      <c r="Z30" s="35"/>
    </row>
    <row r="31" spans="2:26" x14ac:dyDescent="0.3">
      <c r="B31" s="3"/>
      <c r="C31" s="3"/>
      <c r="D31" s="3"/>
      <c r="E31" s="3"/>
      <c r="F31" s="29"/>
      <c r="G31" s="30"/>
      <c r="H31" s="30"/>
      <c r="I31" s="32"/>
      <c r="J31" s="30"/>
      <c r="K31" s="30"/>
      <c r="L31" s="30"/>
      <c r="M31" s="30"/>
      <c r="N31" s="30"/>
      <c r="P31" s="22"/>
      <c r="Q31" s="14"/>
      <c r="V31" s="3"/>
      <c r="W31" s="3"/>
      <c r="X31" s="4"/>
      <c r="Y31" s="68"/>
      <c r="Z31" s="35"/>
    </row>
    <row r="32" spans="2:26" x14ac:dyDescent="0.3">
      <c r="I32" s="52"/>
    </row>
  </sheetData>
  <mergeCells count="24">
    <mergeCell ref="W3:AA3"/>
    <mergeCell ref="M4:M5"/>
    <mergeCell ref="W4:W5"/>
    <mergeCell ref="X4:X5"/>
    <mergeCell ref="Y4:Y5"/>
    <mergeCell ref="Z4:Z5"/>
    <mergeCell ref="Q4:Q5"/>
    <mergeCell ref="R4:R5"/>
    <mergeCell ref="S4:S5"/>
    <mergeCell ref="T4:T5"/>
    <mergeCell ref="P3:T3"/>
    <mergeCell ref="B9:C9"/>
    <mergeCell ref="B10:B11"/>
    <mergeCell ref="C10:C11"/>
    <mergeCell ref="B4:B5"/>
    <mergeCell ref="AA4:AA5"/>
    <mergeCell ref="I4:I5"/>
    <mergeCell ref="J4:J5"/>
    <mergeCell ref="K4:K5"/>
    <mergeCell ref="L4:L5"/>
    <mergeCell ref="C4:C5"/>
    <mergeCell ref="F4:F5"/>
    <mergeCell ref="G4:G5"/>
    <mergeCell ref="H4:H5"/>
  </mergeCells>
  <phoneticPr fontId="9"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96EDC-70B6-46F8-9A10-A4590CB0EBF1}">
  <dimension ref="B1:AN49"/>
  <sheetViews>
    <sheetView tabSelected="1" topLeftCell="D1" zoomScale="70" zoomScaleNormal="70" workbookViewId="0">
      <selection activeCell="I28" sqref="I28"/>
    </sheetView>
  </sheetViews>
  <sheetFormatPr defaultRowHeight="15.6" x14ac:dyDescent="0.3"/>
  <cols>
    <col min="2" max="2" width="45.77734375" style="51" customWidth="1"/>
    <col min="3" max="3" width="56.21875" style="51" customWidth="1"/>
    <col min="4" max="4" width="14" customWidth="1"/>
    <col min="5" max="5" width="20.6640625" customWidth="1"/>
    <col min="6" max="6" width="24" style="105" customWidth="1"/>
    <col min="7" max="7" width="21.33203125" style="71" customWidth="1"/>
    <col min="8" max="8" width="27.44140625" style="51" customWidth="1"/>
    <col min="9" max="9" width="29.44140625" style="51" customWidth="1"/>
    <col min="10" max="10" width="14" style="38" customWidth="1"/>
    <col min="11" max="11" width="16.5546875" style="51" customWidth="1"/>
    <col min="12" max="12" width="42.88671875" style="51" customWidth="1"/>
    <col min="13" max="13" width="81.109375" style="51" customWidth="1"/>
    <col min="14" max="14" width="29.88671875" style="51" customWidth="1"/>
    <col min="15" max="15" width="19.21875" style="51" customWidth="1"/>
    <col min="16" max="16" width="9.44140625" customWidth="1"/>
    <col min="17" max="17" width="16.6640625" style="51" customWidth="1"/>
    <col min="18" max="18" width="27.33203125" style="53" customWidth="1"/>
    <col min="19" max="19" width="25.33203125" style="54" customWidth="1"/>
    <col min="20" max="20" width="20" style="55" customWidth="1"/>
    <col min="21" max="21" width="10.77734375" style="51" customWidth="1"/>
    <col min="22" max="22" width="67.109375" style="51" customWidth="1"/>
    <col min="23" max="23" width="5.6640625" style="109" customWidth="1"/>
    <col min="24" max="24" width="9.109375" style="51"/>
    <col min="25" max="25" width="20.21875" style="51" customWidth="1"/>
    <col min="26" max="26" width="14.77734375" style="38" bestFit="1" customWidth="1"/>
    <col min="27" max="27" width="16.5546875" style="51" bestFit="1" customWidth="1"/>
    <col min="28" max="29" width="14.21875" style="36" bestFit="1" customWidth="1"/>
  </cols>
  <sheetData>
    <row r="1" spans="2:40" x14ac:dyDescent="0.3">
      <c r="B1" s="160" t="s">
        <v>180</v>
      </c>
      <c r="C1" s="160"/>
    </row>
    <row r="2" spans="2:40" ht="16.2" thickBot="1" x14ac:dyDescent="0.35">
      <c r="B2" s="160"/>
      <c r="C2" s="160"/>
    </row>
    <row r="3" spans="2:40" ht="16.2" thickBot="1" x14ac:dyDescent="0.35">
      <c r="B3" s="5" t="s">
        <v>0</v>
      </c>
      <c r="C3" s="5" t="s">
        <v>1</v>
      </c>
      <c r="E3" s="5" t="s">
        <v>2</v>
      </c>
      <c r="F3" s="101" t="s">
        <v>67</v>
      </c>
      <c r="G3" s="154" t="s">
        <v>3</v>
      </c>
      <c r="H3" s="155"/>
      <c r="I3" s="155"/>
      <c r="J3" s="155"/>
      <c r="K3" s="155"/>
      <c r="L3" s="155"/>
      <c r="M3" s="155"/>
      <c r="N3" s="155"/>
      <c r="O3" s="156"/>
      <c r="P3" s="34"/>
      <c r="Q3" s="5" t="s">
        <v>2</v>
      </c>
      <c r="R3" s="142" t="s">
        <v>4</v>
      </c>
      <c r="S3" s="143"/>
      <c r="T3" s="143"/>
      <c r="U3" s="143"/>
      <c r="V3" s="144"/>
      <c r="W3" s="110"/>
      <c r="X3" s="3"/>
      <c r="Y3" s="151" t="s">
        <v>5</v>
      </c>
      <c r="Z3" s="152"/>
      <c r="AA3" s="152"/>
      <c r="AB3" s="153"/>
      <c r="AC3" s="3"/>
      <c r="AF3" s="161" t="s">
        <v>68</v>
      </c>
      <c r="AG3" s="162"/>
      <c r="AH3" s="162"/>
      <c r="AI3" s="162"/>
      <c r="AJ3" s="162"/>
      <c r="AK3" s="162"/>
      <c r="AL3" s="162"/>
      <c r="AM3" s="162"/>
      <c r="AN3" s="163"/>
    </row>
    <row r="4" spans="2:40" s="10" customFormat="1" ht="31.2" customHeight="1" x14ac:dyDescent="0.3">
      <c r="B4" s="127">
        <v>3846.05</v>
      </c>
      <c r="C4" s="158">
        <f>B4+AB6</f>
        <v>8645.2399999999907</v>
      </c>
      <c r="E4" s="9"/>
      <c r="F4" s="101" t="s">
        <v>69</v>
      </c>
      <c r="G4" s="133" t="s">
        <v>6</v>
      </c>
      <c r="H4" s="131"/>
      <c r="I4" s="131"/>
      <c r="J4" s="127" t="s">
        <v>7</v>
      </c>
      <c r="K4" s="131" t="s">
        <v>8</v>
      </c>
      <c r="L4" s="131" t="s">
        <v>9</v>
      </c>
      <c r="M4" s="131" t="s">
        <v>10</v>
      </c>
      <c r="N4" s="131" t="s">
        <v>11</v>
      </c>
      <c r="O4" s="130" t="s">
        <v>70</v>
      </c>
      <c r="P4" s="27"/>
      <c r="Q4" s="57"/>
      <c r="R4" s="24" t="s">
        <v>12</v>
      </c>
      <c r="S4" s="132" t="s">
        <v>6</v>
      </c>
      <c r="T4" s="140" t="s">
        <v>7</v>
      </c>
      <c r="U4" s="130" t="s">
        <v>8</v>
      </c>
      <c r="V4" s="130" t="s">
        <v>9</v>
      </c>
      <c r="W4" s="111" t="s">
        <v>13</v>
      </c>
      <c r="X4" s="8"/>
      <c r="Y4" s="131" t="s">
        <v>14</v>
      </c>
      <c r="Z4" s="137" t="s">
        <v>3</v>
      </c>
      <c r="AA4" s="164" t="s">
        <v>4</v>
      </c>
      <c r="AB4" s="139" t="s">
        <v>15</v>
      </c>
      <c r="AD4" s="11"/>
      <c r="AE4" s="12"/>
    </row>
    <row r="5" spans="2:40" s="10" customFormat="1" ht="31.2" customHeight="1" thickBot="1" x14ac:dyDescent="0.35">
      <c r="B5" s="127"/>
      <c r="C5" s="159"/>
      <c r="E5" s="9"/>
      <c r="G5" s="133"/>
      <c r="H5" s="131"/>
      <c r="I5" s="131"/>
      <c r="J5" s="127"/>
      <c r="K5" s="131"/>
      <c r="L5" s="131"/>
      <c r="M5" s="131"/>
      <c r="N5" s="131"/>
      <c r="O5" s="157"/>
      <c r="P5" s="27"/>
      <c r="Q5" s="57"/>
      <c r="R5" s="25" t="s">
        <v>17</v>
      </c>
      <c r="S5" s="133"/>
      <c r="T5" s="141"/>
      <c r="U5" s="131"/>
      <c r="V5" s="131"/>
      <c r="W5" s="111" t="s">
        <v>13</v>
      </c>
      <c r="X5" s="8"/>
      <c r="Y5" s="131"/>
      <c r="Z5" s="137"/>
      <c r="AA5" s="164"/>
      <c r="AB5" s="139"/>
      <c r="AD5" s="11"/>
      <c r="AE5" s="12"/>
    </row>
    <row r="6" spans="2:40" x14ac:dyDescent="0.3">
      <c r="B6" s="3" t="s">
        <v>71</v>
      </c>
      <c r="C6" s="96">
        <f>C4-B4</f>
        <v>4799.1899999999905</v>
      </c>
      <c r="D6" s="3"/>
      <c r="E6" s="91" t="s">
        <v>72</v>
      </c>
      <c r="F6" s="106">
        <v>1</v>
      </c>
      <c r="G6" s="63" t="s">
        <v>73</v>
      </c>
      <c r="H6" s="64"/>
      <c r="I6" s="64"/>
      <c r="J6" s="65">
        <v>44.42</v>
      </c>
      <c r="K6" s="64" t="s">
        <v>74</v>
      </c>
      <c r="L6" s="64" t="s">
        <v>75</v>
      </c>
      <c r="M6" s="64"/>
      <c r="N6" s="64" t="s">
        <v>76</v>
      </c>
      <c r="O6" s="64" t="s">
        <v>13</v>
      </c>
      <c r="P6" s="30"/>
      <c r="Q6" s="91" t="s">
        <v>72</v>
      </c>
      <c r="R6" s="92"/>
      <c r="S6" s="63" t="s">
        <v>77</v>
      </c>
      <c r="T6" s="94">
        <v>1900</v>
      </c>
      <c r="U6" s="64" t="s">
        <v>78</v>
      </c>
      <c r="V6" s="95" t="s">
        <v>79</v>
      </c>
      <c r="W6" s="111" t="s">
        <v>13</v>
      </c>
      <c r="X6" s="3"/>
      <c r="Y6" s="3" t="s">
        <v>21</v>
      </c>
      <c r="Z6" s="4">
        <f>SUM(J6:J36)</f>
        <v>17226.950000000004</v>
      </c>
      <c r="AA6" s="4">
        <f>SUM(T6:T14)</f>
        <v>22026.139999999996</v>
      </c>
      <c r="AB6" s="42">
        <f t="shared" ref="AB6:AB20" si="0">AA6-Z6</f>
        <v>4799.1899999999914</v>
      </c>
      <c r="AE6" s="2"/>
    </row>
    <row r="7" spans="2:40" x14ac:dyDescent="0.3">
      <c r="B7" s="3" t="s">
        <v>80</v>
      </c>
      <c r="C7" s="97">
        <f>-(1-C4/B4)</f>
        <v>1.2478230912234607</v>
      </c>
      <c r="D7" s="3"/>
      <c r="E7" s="91" t="s">
        <v>72</v>
      </c>
      <c r="F7" s="106">
        <v>2</v>
      </c>
      <c r="G7" s="63" t="s">
        <v>73</v>
      </c>
      <c r="H7" s="64"/>
      <c r="I7" s="64"/>
      <c r="J7" s="65">
        <v>58.05</v>
      </c>
      <c r="K7" s="64" t="s">
        <v>74</v>
      </c>
      <c r="L7" s="64" t="s">
        <v>75</v>
      </c>
      <c r="M7" s="64"/>
      <c r="N7" s="64" t="s">
        <v>76</v>
      </c>
      <c r="O7" s="64" t="s">
        <v>13</v>
      </c>
      <c r="P7" s="30"/>
      <c r="Q7" s="91" t="s">
        <v>72</v>
      </c>
      <c r="R7" s="93"/>
      <c r="S7" s="63" t="s">
        <v>81</v>
      </c>
      <c r="T7" s="94">
        <f>199+590</f>
        <v>789</v>
      </c>
      <c r="U7" s="64" t="s">
        <v>45</v>
      </c>
      <c r="V7" s="95" t="s">
        <v>82</v>
      </c>
      <c r="W7" s="111" t="s">
        <v>13</v>
      </c>
      <c r="X7" s="3"/>
      <c r="Y7" s="51" t="s">
        <v>18</v>
      </c>
      <c r="Z7" s="4">
        <f>J23</f>
        <v>882.08</v>
      </c>
      <c r="AA7" s="4">
        <f>0</f>
        <v>0</v>
      </c>
      <c r="AB7" s="41">
        <f t="shared" si="0"/>
        <v>-882.08</v>
      </c>
      <c r="AE7" s="1"/>
    </row>
    <row r="8" spans="2:40" x14ac:dyDescent="0.3">
      <c r="B8" s="3"/>
      <c r="C8" s="3"/>
      <c r="E8" s="91" t="s">
        <v>72</v>
      </c>
      <c r="F8" s="106">
        <v>3</v>
      </c>
      <c r="G8" s="63" t="s">
        <v>73</v>
      </c>
      <c r="H8" s="66"/>
      <c r="I8" s="64"/>
      <c r="J8" s="65">
        <v>40.32</v>
      </c>
      <c r="K8" s="64" t="s">
        <v>74</v>
      </c>
      <c r="L8" s="64" t="s">
        <v>75</v>
      </c>
      <c r="M8" s="64"/>
      <c r="N8" s="64" t="s">
        <v>76</v>
      </c>
      <c r="O8" s="64" t="s">
        <v>13</v>
      </c>
      <c r="P8" s="30"/>
      <c r="Q8" s="91" t="s">
        <v>72</v>
      </c>
      <c r="R8" s="22"/>
      <c r="S8" s="113" t="s">
        <v>83</v>
      </c>
      <c r="T8" s="94">
        <v>15660.96</v>
      </c>
      <c r="U8" s="64" t="s">
        <v>45</v>
      </c>
      <c r="V8" s="64" t="s">
        <v>84</v>
      </c>
      <c r="W8" s="111" t="s">
        <v>13</v>
      </c>
      <c r="X8" s="3"/>
      <c r="Y8" s="3" t="s">
        <v>24</v>
      </c>
      <c r="Z8" s="38">
        <f>0</f>
        <v>0</v>
      </c>
      <c r="AA8" s="4">
        <f>SUM(T11:T12)</f>
        <v>2599.92</v>
      </c>
      <c r="AB8" s="42">
        <f t="shared" si="0"/>
        <v>2599.92</v>
      </c>
    </row>
    <row r="9" spans="2:40" ht="17.399999999999999" x14ac:dyDescent="0.45">
      <c r="B9" s="124" t="s">
        <v>30</v>
      </c>
      <c r="C9" s="124"/>
      <c r="E9" s="91" t="s">
        <v>72</v>
      </c>
      <c r="F9" s="106">
        <v>4</v>
      </c>
      <c r="G9" s="63" t="s">
        <v>73</v>
      </c>
      <c r="H9" s="64"/>
      <c r="I9" s="64"/>
      <c r="J9" s="65">
        <v>57.48</v>
      </c>
      <c r="K9" s="64" t="s">
        <v>74</v>
      </c>
      <c r="L9" s="64" t="s">
        <v>75</v>
      </c>
      <c r="M9" s="64"/>
      <c r="N9" s="64" t="s">
        <v>76</v>
      </c>
      <c r="O9" s="64" t="s">
        <v>13</v>
      </c>
      <c r="P9" s="30"/>
      <c r="Q9" s="91" t="s">
        <v>85</v>
      </c>
      <c r="R9" s="22"/>
      <c r="S9" s="113">
        <v>45412</v>
      </c>
      <c r="T9" s="94">
        <v>17.87</v>
      </c>
      <c r="U9" s="64" t="s">
        <v>31</v>
      </c>
      <c r="V9" s="64" t="s">
        <v>86</v>
      </c>
      <c r="W9" s="111" t="s">
        <v>13</v>
      </c>
      <c r="X9" s="3"/>
      <c r="Y9" s="3" t="s">
        <v>22</v>
      </c>
      <c r="Z9" s="4">
        <f>J14+J22</f>
        <v>94.580000000000013</v>
      </c>
      <c r="AA9" s="4">
        <f>0</f>
        <v>0</v>
      </c>
      <c r="AB9" s="41">
        <f t="shared" si="0"/>
        <v>-94.580000000000013</v>
      </c>
    </row>
    <row r="10" spans="2:40" x14ac:dyDescent="0.3">
      <c r="B10" s="125" t="s">
        <v>34</v>
      </c>
      <c r="C10" s="126" t="s">
        <v>35</v>
      </c>
      <c r="D10" s="3"/>
      <c r="E10" s="91" t="s">
        <v>72</v>
      </c>
      <c r="F10" s="106">
        <v>5</v>
      </c>
      <c r="G10" s="63" t="s">
        <v>73</v>
      </c>
      <c r="H10" s="64"/>
      <c r="I10" s="64"/>
      <c r="J10" s="65">
        <v>1.2</v>
      </c>
      <c r="K10" s="64" t="s">
        <v>87</v>
      </c>
      <c r="L10" s="64" t="s">
        <v>88</v>
      </c>
      <c r="M10" s="64"/>
      <c r="N10" s="64" t="s">
        <v>76</v>
      </c>
      <c r="O10" s="64" t="s">
        <v>13</v>
      </c>
      <c r="P10" s="30"/>
      <c r="Q10" s="91" t="s">
        <v>85</v>
      </c>
      <c r="R10" s="22"/>
      <c r="S10" s="113">
        <v>45413</v>
      </c>
      <c r="T10" s="94">
        <v>17.87</v>
      </c>
      <c r="U10" s="64" t="s">
        <v>31</v>
      </c>
      <c r="V10" s="64" t="s">
        <v>89</v>
      </c>
      <c r="W10" s="111" t="s">
        <v>13</v>
      </c>
      <c r="X10" s="3"/>
      <c r="Y10" s="3" t="s">
        <v>31</v>
      </c>
      <c r="Z10" s="4">
        <f>J31+J33</f>
        <v>255.99</v>
      </c>
      <c r="AA10" s="4">
        <f>SUM(T9:T10)</f>
        <v>35.74</v>
      </c>
      <c r="AB10" s="41">
        <f t="shared" si="0"/>
        <v>-220.25</v>
      </c>
    </row>
    <row r="11" spans="2:40" x14ac:dyDescent="0.3">
      <c r="B11" s="125"/>
      <c r="C11" s="126"/>
      <c r="D11" s="3"/>
      <c r="E11" s="91" t="s">
        <v>72</v>
      </c>
      <c r="F11" s="106">
        <v>6</v>
      </c>
      <c r="G11" s="63" t="s">
        <v>73</v>
      </c>
      <c r="H11" s="64"/>
      <c r="I11" s="64"/>
      <c r="J11" s="65">
        <v>45.98</v>
      </c>
      <c r="K11" s="64" t="s">
        <v>45</v>
      </c>
      <c r="L11" s="64" t="s">
        <v>90</v>
      </c>
      <c r="M11" s="64"/>
      <c r="N11" s="64" t="s">
        <v>76</v>
      </c>
      <c r="O11" s="64" t="s">
        <v>13</v>
      </c>
      <c r="P11" s="30"/>
      <c r="Q11" s="91" t="s">
        <v>85</v>
      </c>
      <c r="R11" s="22"/>
      <c r="S11" s="113">
        <v>45436</v>
      </c>
      <c r="T11" s="94">
        <v>1808.92</v>
      </c>
      <c r="U11" s="64" t="s">
        <v>24</v>
      </c>
      <c r="V11" s="64" t="s">
        <v>91</v>
      </c>
      <c r="X11" s="3"/>
      <c r="Y11" s="17" t="s">
        <v>38</v>
      </c>
      <c r="Z11" s="4">
        <f>J32</f>
        <v>8.98</v>
      </c>
      <c r="AA11" s="4">
        <f>0</f>
        <v>0</v>
      </c>
      <c r="AB11" s="41">
        <f t="shared" si="0"/>
        <v>-8.98</v>
      </c>
    </row>
    <row r="12" spans="2:40" x14ac:dyDescent="0.3">
      <c r="B12" s="61" t="s">
        <v>39</v>
      </c>
      <c r="C12" s="51" t="s">
        <v>40</v>
      </c>
      <c r="D12" s="3"/>
      <c r="E12" s="91" t="s">
        <v>72</v>
      </c>
      <c r="F12" s="106">
        <v>7</v>
      </c>
      <c r="G12" s="63" t="s">
        <v>73</v>
      </c>
      <c r="H12" s="64"/>
      <c r="I12" s="64"/>
      <c r="J12" s="65">
        <v>21.99</v>
      </c>
      <c r="K12" s="64" t="s">
        <v>45</v>
      </c>
      <c r="L12" s="64" t="s">
        <v>92</v>
      </c>
      <c r="M12" s="64" t="s">
        <v>93</v>
      </c>
      <c r="N12" s="64" t="s">
        <v>76</v>
      </c>
      <c r="O12" s="64" t="s">
        <v>13</v>
      </c>
      <c r="P12" s="30"/>
      <c r="Q12" s="91" t="s">
        <v>85</v>
      </c>
      <c r="R12" s="22"/>
      <c r="S12" s="113">
        <v>45494</v>
      </c>
      <c r="T12" s="94">
        <v>791</v>
      </c>
      <c r="U12" s="64" t="s">
        <v>24</v>
      </c>
      <c r="V12" s="64" t="s">
        <v>94</v>
      </c>
      <c r="W12" s="109" t="s">
        <v>13</v>
      </c>
      <c r="X12" s="3"/>
      <c r="Y12" s="3" t="s">
        <v>95</v>
      </c>
      <c r="Z12" s="4">
        <f>0</f>
        <v>0</v>
      </c>
      <c r="AA12" s="4">
        <f>T6+T14</f>
        <v>2910.33</v>
      </c>
      <c r="AB12" s="42">
        <f t="shared" si="0"/>
        <v>2910.33</v>
      </c>
    </row>
    <row r="13" spans="2:40" x14ac:dyDescent="0.3">
      <c r="B13" s="62" t="s">
        <v>43</v>
      </c>
      <c r="C13" s="3" t="s">
        <v>43</v>
      </c>
      <c r="D13" s="3"/>
      <c r="E13" s="91" t="s">
        <v>72</v>
      </c>
      <c r="F13" s="106">
        <v>8</v>
      </c>
      <c r="G13" s="63">
        <v>45231</v>
      </c>
      <c r="H13" s="64"/>
      <c r="I13" s="64"/>
      <c r="J13" s="65">
        <v>16.75</v>
      </c>
      <c r="K13" s="64" t="s">
        <v>74</v>
      </c>
      <c r="L13" s="64" t="s">
        <v>75</v>
      </c>
      <c r="M13" s="64"/>
      <c r="N13" s="64" t="s">
        <v>96</v>
      </c>
      <c r="O13" s="64" t="s">
        <v>97</v>
      </c>
      <c r="P13" s="43" t="s">
        <v>13</v>
      </c>
      <c r="R13" s="22"/>
      <c r="S13" s="113">
        <v>45494</v>
      </c>
      <c r="T13" s="94">
        <v>30.19</v>
      </c>
      <c r="U13" s="64" t="s">
        <v>98</v>
      </c>
      <c r="V13" s="64" t="s">
        <v>99</v>
      </c>
      <c r="X13" s="3"/>
      <c r="Y13" s="18" t="s">
        <v>48</v>
      </c>
      <c r="Z13" s="4">
        <f>0</f>
        <v>0</v>
      </c>
      <c r="AA13" s="4">
        <f>0</f>
        <v>0</v>
      </c>
      <c r="AB13" s="114">
        <f t="shared" si="0"/>
        <v>0</v>
      </c>
    </row>
    <row r="14" spans="2:40" x14ac:dyDescent="0.3">
      <c r="B14" s="72" t="s">
        <v>100</v>
      </c>
      <c r="C14" s="3" t="s">
        <v>49</v>
      </c>
      <c r="D14" s="3"/>
      <c r="E14" s="91" t="s">
        <v>72</v>
      </c>
      <c r="F14" s="106">
        <v>9</v>
      </c>
      <c r="G14" s="63">
        <v>45231</v>
      </c>
      <c r="H14" s="64"/>
      <c r="I14" s="64"/>
      <c r="J14" s="65">
        <v>37.950000000000003</v>
      </c>
      <c r="K14" s="64" t="s">
        <v>101</v>
      </c>
      <c r="L14" s="64" t="s">
        <v>102</v>
      </c>
      <c r="M14" s="64"/>
      <c r="N14" s="64" t="s">
        <v>103</v>
      </c>
      <c r="O14" s="64" t="s">
        <v>13</v>
      </c>
      <c r="P14" s="30"/>
      <c r="R14" s="22"/>
      <c r="S14" s="113" t="s">
        <v>181</v>
      </c>
      <c r="T14" s="94">
        <v>1010.33</v>
      </c>
      <c r="U14" s="64" t="s">
        <v>78</v>
      </c>
      <c r="V14" s="64" t="s">
        <v>182</v>
      </c>
      <c r="X14" s="3"/>
      <c r="Y14" s="19" t="s">
        <v>51</v>
      </c>
      <c r="Z14" s="4">
        <f>J15+J36</f>
        <v>184.77</v>
      </c>
      <c r="AA14" s="4">
        <f>SUM(T14:T20)</f>
        <v>1010.33</v>
      </c>
      <c r="AB14" s="41">
        <f t="shared" si="0"/>
        <v>825.56000000000006</v>
      </c>
    </row>
    <row r="15" spans="2:40" x14ac:dyDescent="0.3">
      <c r="B15" s="80" t="s">
        <v>104</v>
      </c>
      <c r="C15" s="79" t="s">
        <v>105</v>
      </c>
      <c r="D15" s="43" t="s">
        <v>13</v>
      </c>
      <c r="E15" s="91" t="s">
        <v>72</v>
      </c>
      <c r="F15" s="106">
        <v>10</v>
      </c>
      <c r="G15" s="63">
        <v>45231</v>
      </c>
      <c r="H15" s="64" t="s">
        <v>183</v>
      </c>
      <c r="I15" s="64" t="s">
        <v>184</v>
      </c>
      <c r="J15" s="65">
        <v>54.77</v>
      </c>
      <c r="K15" s="64" t="s">
        <v>51</v>
      </c>
      <c r="L15" s="64" t="s">
        <v>106</v>
      </c>
      <c r="M15" s="64" t="s">
        <v>107</v>
      </c>
      <c r="N15" s="64" t="s">
        <v>108</v>
      </c>
      <c r="O15" s="64" t="s">
        <v>13</v>
      </c>
      <c r="P15" s="30"/>
      <c r="R15" s="22"/>
      <c r="S15" s="14"/>
      <c r="T15" s="28"/>
      <c r="U15" s="3"/>
      <c r="V15" s="3"/>
      <c r="X15" s="3"/>
      <c r="Y15" s="3" t="s">
        <v>45</v>
      </c>
      <c r="Z15" s="4">
        <f>J11+J12+J17+J18+J19+J20+J21+J25+J26+J28+J29+J30</f>
        <v>14347.88</v>
      </c>
      <c r="AA15" s="4">
        <f>SUM(T7:T8)</f>
        <v>16449.96</v>
      </c>
      <c r="AB15" s="42">
        <f t="shared" si="0"/>
        <v>2102.08</v>
      </c>
    </row>
    <row r="16" spans="2:40" x14ac:dyDescent="0.3">
      <c r="B16" s="91" t="s">
        <v>109</v>
      </c>
      <c r="C16" s="3" t="s">
        <v>110</v>
      </c>
      <c r="D16" s="3"/>
      <c r="E16" s="91" t="s">
        <v>72</v>
      </c>
      <c r="F16" s="106">
        <v>11</v>
      </c>
      <c r="G16" s="63">
        <v>45233</v>
      </c>
      <c r="H16" s="64"/>
      <c r="I16" s="64"/>
      <c r="J16" s="65">
        <v>109.99</v>
      </c>
      <c r="K16" s="64" t="s">
        <v>87</v>
      </c>
      <c r="L16" s="64" t="s">
        <v>111</v>
      </c>
      <c r="M16" s="64"/>
      <c r="N16" s="64" t="s">
        <v>112</v>
      </c>
      <c r="O16" s="64" t="s">
        <v>13</v>
      </c>
      <c r="P16" s="30"/>
      <c r="R16" s="22"/>
      <c r="S16" s="14"/>
      <c r="T16" s="28"/>
      <c r="U16" s="3"/>
      <c r="V16" s="3"/>
      <c r="X16" s="3"/>
      <c r="Y16" s="3" t="s">
        <v>74</v>
      </c>
      <c r="Z16" s="4">
        <f>SUM(J6:J9)+J13</f>
        <v>217.01999999999998</v>
      </c>
      <c r="AA16" s="4">
        <f>SUM(T16:T22)</f>
        <v>0</v>
      </c>
      <c r="AB16" s="41">
        <f t="shared" si="0"/>
        <v>-217.01999999999998</v>
      </c>
    </row>
    <row r="17" spans="2:29" ht="31.2" x14ac:dyDescent="0.3">
      <c r="B17" s="115" t="s">
        <v>109</v>
      </c>
      <c r="C17" s="7" t="s">
        <v>113</v>
      </c>
      <c r="D17" s="3"/>
      <c r="E17" s="91" t="s">
        <v>72</v>
      </c>
      <c r="F17" s="106">
        <v>12</v>
      </c>
      <c r="G17" s="63">
        <v>45250</v>
      </c>
      <c r="H17" s="64"/>
      <c r="I17" s="64"/>
      <c r="J17" s="65">
        <v>22.99</v>
      </c>
      <c r="K17" s="64" t="s">
        <v>45</v>
      </c>
      <c r="L17" s="64" t="s">
        <v>114</v>
      </c>
      <c r="M17" s="64"/>
      <c r="N17" s="64" t="s">
        <v>115</v>
      </c>
      <c r="O17" s="64" t="s">
        <v>13</v>
      </c>
      <c r="P17" s="30"/>
      <c r="R17" s="22"/>
      <c r="S17" s="14"/>
      <c r="T17" s="28"/>
      <c r="U17" s="3"/>
      <c r="V17" s="3"/>
      <c r="X17" s="3"/>
      <c r="Y17" s="3" t="s">
        <v>87</v>
      </c>
      <c r="Z17" s="4">
        <f>J16+J10</f>
        <v>111.19</v>
      </c>
      <c r="AA17" s="4">
        <f>SUM(T17:T23)</f>
        <v>0</v>
      </c>
      <c r="AB17" s="41">
        <f t="shared" si="0"/>
        <v>-111.19</v>
      </c>
    </row>
    <row r="18" spans="2:29" x14ac:dyDescent="0.3">
      <c r="B18" s="3"/>
      <c r="C18" s="3"/>
      <c r="D18" s="3"/>
      <c r="E18" s="91" t="s">
        <v>72</v>
      </c>
      <c r="F18" s="106">
        <v>13</v>
      </c>
      <c r="G18" s="82">
        <v>45258</v>
      </c>
      <c r="H18" s="83"/>
      <c r="I18" s="83"/>
      <c r="J18" s="84">
        <v>22.99</v>
      </c>
      <c r="K18" s="83" t="s">
        <v>45</v>
      </c>
      <c r="L18" s="83" t="s">
        <v>116</v>
      </c>
      <c r="M18" s="83"/>
      <c r="N18" s="83" t="s">
        <v>117</v>
      </c>
      <c r="O18" s="83" t="s">
        <v>13</v>
      </c>
      <c r="P18" s="30"/>
      <c r="R18" s="22"/>
      <c r="S18" s="14"/>
      <c r="T18" s="28"/>
      <c r="U18" s="3"/>
      <c r="V18" s="3"/>
      <c r="X18" s="3"/>
      <c r="Y18" s="3" t="s">
        <v>118</v>
      </c>
      <c r="Z18" s="4">
        <f>J35</f>
        <v>50.96</v>
      </c>
      <c r="AA18" s="4">
        <f>SUM(T18:T24)</f>
        <v>0</v>
      </c>
      <c r="AB18" s="41">
        <f t="shared" si="0"/>
        <v>-50.96</v>
      </c>
    </row>
    <row r="19" spans="2:29" x14ac:dyDescent="0.3">
      <c r="B19" s="3"/>
      <c r="C19" s="3"/>
      <c r="D19" s="3"/>
      <c r="E19" s="91" t="s">
        <v>72</v>
      </c>
      <c r="F19" s="106">
        <v>14</v>
      </c>
      <c r="G19" s="85">
        <v>45258</v>
      </c>
      <c r="H19" s="86"/>
      <c r="I19" s="86"/>
      <c r="J19" s="87">
        <v>22.99</v>
      </c>
      <c r="K19" s="86" t="s">
        <v>45</v>
      </c>
      <c r="L19" s="86" t="s">
        <v>119</v>
      </c>
      <c r="M19" s="86"/>
      <c r="N19" s="86" t="s">
        <v>120</v>
      </c>
      <c r="O19" s="86" t="s">
        <v>13</v>
      </c>
      <c r="P19" s="30"/>
      <c r="R19" s="22"/>
      <c r="S19" s="14"/>
      <c r="T19" s="28"/>
      <c r="U19" s="3"/>
      <c r="V19" s="3"/>
      <c r="X19" s="3"/>
      <c r="Y19" s="51" t="s">
        <v>98</v>
      </c>
      <c r="Z19" s="38">
        <f>T13</f>
        <v>30.19</v>
      </c>
      <c r="AA19" s="51">
        <f>0</f>
        <v>0</v>
      </c>
      <c r="AB19" s="41">
        <f t="shared" si="0"/>
        <v>-30.19</v>
      </c>
    </row>
    <row r="20" spans="2:29" x14ac:dyDescent="0.3">
      <c r="B20" s="3"/>
      <c r="C20" s="3"/>
      <c r="D20" s="3"/>
      <c r="E20" s="91" t="s">
        <v>72</v>
      </c>
      <c r="F20" s="106">
        <v>15</v>
      </c>
      <c r="G20" s="63">
        <v>45262</v>
      </c>
      <c r="H20" s="64"/>
      <c r="I20" s="64"/>
      <c r="J20" s="65">
        <v>22.99</v>
      </c>
      <c r="K20" s="64" t="s">
        <v>45</v>
      </c>
      <c r="L20" s="64" t="s">
        <v>121</v>
      </c>
      <c r="M20" s="64"/>
      <c r="N20" s="64" t="s">
        <v>122</v>
      </c>
      <c r="O20" s="64" t="s">
        <v>13</v>
      </c>
      <c r="P20" s="30"/>
      <c r="R20" s="22"/>
      <c r="S20" s="14"/>
      <c r="T20" s="28"/>
      <c r="U20" s="3"/>
      <c r="V20" s="3"/>
      <c r="X20" s="3"/>
      <c r="Y20" s="3" t="s">
        <v>55</v>
      </c>
      <c r="Z20" s="38">
        <f>T14</f>
        <v>1010.33</v>
      </c>
      <c r="AA20" s="51">
        <f>0</f>
        <v>0</v>
      </c>
      <c r="AB20" s="41">
        <f t="shared" si="0"/>
        <v>-1010.33</v>
      </c>
    </row>
    <row r="21" spans="2:29" x14ac:dyDescent="0.3">
      <c r="B21" s="3"/>
      <c r="C21" s="3"/>
      <c r="D21" s="3"/>
      <c r="E21" s="91" t="s">
        <v>123</v>
      </c>
      <c r="F21" s="106">
        <v>16</v>
      </c>
      <c r="G21" s="88">
        <v>44935</v>
      </c>
      <c r="H21" s="89"/>
      <c r="I21" s="90"/>
      <c r="J21" s="65">
        <v>22.99</v>
      </c>
      <c r="K21" s="64" t="s">
        <v>45</v>
      </c>
      <c r="L21" s="89" t="s">
        <v>124</v>
      </c>
      <c r="M21" s="89"/>
      <c r="N21" s="89" t="s">
        <v>125</v>
      </c>
      <c r="O21" s="89" t="s">
        <v>13</v>
      </c>
      <c r="P21" s="30"/>
      <c r="R21" s="23"/>
      <c r="S21" s="14"/>
      <c r="T21" s="28"/>
      <c r="U21" s="3"/>
      <c r="V21" s="3"/>
      <c r="X21" s="3"/>
      <c r="Y21" s="3"/>
      <c r="Z21" s="4"/>
      <c r="AA21" s="6"/>
      <c r="AB21" s="35"/>
    </row>
    <row r="22" spans="2:29" s="53" customFormat="1" ht="16.5" customHeight="1" x14ac:dyDescent="0.3">
      <c r="B22" s="22"/>
      <c r="C22" s="22"/>
      <c r="D22" s="22"/>
      <c r="E22" s="91" t="s">
        <v>123</v>
      </c>
      <c r="F22" s="106">
        <v>17</v>
      </c>
      <c r="G22" s="63">
        <v>45306</v>
      </c>
      <c r="H22" s="64"/>
      <c r="I22" s="64"/>
      <c r="J22" s="65">
        <v>56.63</v>
      </c>
      <c r="K22" s="64" t="s">
        <v>101</v>
      </c>
      <c r="L22" s="64" t="s">
        <v>126</v>
      </c>
      <c r="M22" s="64"/>
      <c r="N22" s="64" t="s">
        <v>127</v>
      </c>
      <c r="O22" s="64" t="s">
        <v>13</v>
      </c>
      <c r="P22" s="73"/>
      <c r="R22" s="22"/>
      <c r="S22" s="74"/>
      <c r="T22" s="28"/>
      <c r="U22" s="22"/>
      <c r="V22" s="22"/>
      <c r="W22" s="112"/>
      <c r="X22" s="22"/>
      <c r="Y22" s="22"/>
      <c r="Z22" s="75"/>
      <c r="AA22" s="76"/>
      <c r="AB22" s="77"/>
      <c r="AC22" s="78"/>
    </row>
    <row r="23" spans="2:29" x14ac:dyDescent="0.3">
      <c r="B23" s="3"/>
      <c r="C23" s="3"/>
      <c r="D23" s="3"/>
      <c r="E23" s="91" t="s">
        <v>123</v>
      </c>
      <c r="F23" s="106">
        <v>18</v>
      </c>
      <c r="G23" s="63" t="s">
        <v>128</v>
      </c>
      <c r="H23" s="64"/>
      <c r="I23" s="64"/>
      <c r="J23" s="65">
        <v>882.08</v>
      </c>
      <c r="K23" s="64" t="s">
        <v>18</v>
      </c>
      <c r="L23" s="64" t="s">
        <v>129</v>
      </c>
      <c r="M23" s="64"/>
      <c r="N23" s="64" t="s">
        <v>130</v>
      </c>
      <c r="O23" s="64"/>
      <c r="P23" s="30"/>
      <c r="R23" s="22"/>
      <c r="S23" s="14"/>
      <c r="T23" s="28"/>
      <c r="U23" s="3"/>
      <c r="V23" s="3"/>
      <c r="X23" s="3"/>
      <c r="Y23" s="3"/>
      <c r="Z23" s="4"/>
      <c r="AA23" s="3"/>
      <c r="AB23" s="35"/>
    </row>
    <row r="24" spans="2:29" x14ac:dyDescent="0.3">
      <c r="B24" s="3"/>
      <c r="C24" s="3"/>
      <c r="D24" s="3"/>
      <c r="E24" s="115" t="s">
        <v>123</v>
      </c>
      <c r="F24" s="106">
        <v>19</v>
      </c>
      <c r="G24" s="63">
        <v>45310</v>
      </c>
      <c r="H24" s="165" t="s">
        <v>183</v>
      </c>
      <c r="I24" s="64" t="s">
        <v>184</v>
      </c>
      <c r="J24" s="65">
        <v>0</v>
      </c>
      <c r="K24" s="64" t="s">
        <v>51</v>
      </c>
      <c r="L24" s="64" t="s">
        <v>106</v>
      </c>
      <c r="M24" s="64" t="s">
        <v>131</v>
      </c>
      <c r="N24" s="64" t="s">
        <v>132</v>
      </c>
      <c r="O24" s="64" t="s">
        <v>13</v>
      </c>
      <c r="P24" s="30"/>
      <c r="R24" s="22"/>
      <c r="S24" s="14"/>
      <c r="T24" s="28"/>
      <c r="U24" s="3"/>
      <c r="V24" s="3"/>
      <c r="X24" s="3"/>
      <c r="Y24" s="3"/>
      <c r="Z24" s="4"/>
      <c r="AA24" s="3"/>
      <c r="AB24" s="35"/>
    </row>
    <row r="25" spans="2:29" x14ac:dyDescent="0.3">
      <c r="B25" s="3"/>
      <c r="C25" s="3"/>
      <c r="D25" s="3"/>
      <c r="E25" s="91" t="s">
        <v>133</v>
      </c>
      <c r="F25" s="106">
        <v>20</v>
      </c>
      <c r="G25" s="63" t="s">
        <v>134</v>
      </c>
      <c r="H25" s="64"/>
      <c r="I25" s="64"/>
      <c r="J25" s="65">
        <v>22.99</v>
      </c>
      <c r="K25" s="64" t="s">
        <v>45</v>
      </c>
      <c r="L25" s="64" t="s">
        <v>135</v>
      </c>
      <c r="M25" s="64"/>
      <c r="N25" s="64" t="s">
        <v>136</v>
      </c>
      <c r="O25" s="64" t="s">
        <v>13</v>
      </c>
      <c r="P25" s="30"/>
      <c r="R25" s="22"/>
      <c r="S25" s="14"/>
      <c r="T25" s="28"/>
      <c r="U25" s="3"/>
      <c r="V25" s="3"/>
      <c r="X25" s="3"/>
      <c r="Y25" s="3"/>
      <c r="Z25" s="4"/>
      <c r="AA25" s="3"/>
      <c r="AB25" s="35"/>
    </row>
    <row r="26" spans="2:29" x14ac:dyDescent="0.3">
      <c r="B26" s="3"/>
      <c r="C26" s="3"/>
      <c r="D26" s="3"/>
      <c r="E26" s="91" t="s">
        <v>133</v>
      </c>
      <c r="F26" s="106">
        <v>21</v>
      </c>
      <c r="G26" s="63">
        <v>45494</v>
      </c>
      <c r="H26" s="64" t="s">
        <v>185</v>
      </c>
      <c r="I26" s="64" t="s">
        <v>186</v>
      </c>
      <c r="J26" s="65">
        <f>13202+863</f>
        <v>14065</v>
      </c>
      <c r="K26" s="64" t="s">
        <v>45</v>
      </c>
      <c r="L26" s="64" t="s">
        <v>137</v>
      </c>
      <c r="M26" s="64" t="s">
        <v>138</v>
      </c>
      <c r="N26" s="64" t="s">
        <v>139</v>
      </c>
      <c r="O26" s="64" t="s">
        <v>13</v>
      </c>
      <c r="P26" s="30"/>
      <c r="R26" s="22"/>
      <c r="S26" s="14"/>
      <c r="T26" s="28"/>
      <c r="U26" s="3"/>
      <c r="V26" s="3"/>
      <c r="X26" s="3"/>
      <c r="Y26" s="3"/>
      <c r="Z26" s="4"/>
      <c r="AA26" s="3"/>
      <c r="AB26" s="35"/>
    </row>
    <row r="27" spans="2:29" x14ac:dyDescent="0.3">
      <c r="B27" s="3"/>
      <c r="C27" s="3"/>
      <c r="D27" s="3"/>
      <c r="E27" s="115" t="s">
        <v>133</v>
      </c>
      <c r="F27" s="106">
        <v>22</v>
      </c>
      <c r="G27" s="98">
        <v>45351</v>
      </c>
      <c r="H27" s="99" t="s">
        <v>187</v>
      </c>
      <c r="I27" s="99" t="s">
        <v>13</v>
      </c>
      <c r="J27" s="65">
        <v>1000</v>
      </c>
      <c r="K27" s="99" t="s">
        <v>95</v>
      </c>
      <c r="L27" s="99" t="s">
        <v>140</v>
      </c>
      <c r="M27" s="99"/>
      <c r="N27" s="99" t="s">
        <v>141</v>
      </c>
      <c r="O27" s="99" t="s">
        <v>13</v>
      </c>
      <c r="P27" s="30"/>
      <c r="R27" s="22"/>
      <c r="S27" s="14"/>
      <c r="T27" s="28"/>
      <c r="U27" s="3"/>
      <c r="V27" s="3"/>
      <c r="X27" s="3"/>
      <c r="Y27" s="151" t="s">
        <v>142</v>
      </c>
      <c r="Z27" s="152"/>
      <c r="AA27" s="152"/>
      <c r="AB27" s="153"/>
      <c r="AC27" s="3"/>
    </row>
    <row r="28" spans="2:29" x14ac:dyDescent="0.3">
      <c r="B28" s="3"/>
      <c r="C28" s="3"/>
      <c r="D28" s="3"/>
      <c r="E28" s="115" t="s">
        <v>143</v>
      </c>
      <c r="F28" s="106">
        <v>23</v>
      </c>
      <c r="G28" s="63">
        <v>45351</v>
      </c>
      <c r="H28" s="64"/>
      <c r="I28" s="64"/>
      <c r="J28" s="65">
        <v>26.99</v>
      </c>
      <c r="K28" s="64" t="s">
        <v>45</v>
      </c>
      <c r="L28" s="64" t="s">
        <v>144</v>
      </c>
      <c r="M28" s="64"/>
      <c r="N28" s="64" t="s">
        <v>145</v>
      </c>
      <c r="O28" s="102" t="s">
        <v>146</v>
      </c>
      <c r="P28" s="43" t="s">
        <v>13</v>
      </c>
      <c r="R28" s="22"/>
      <c r="S28" s="14"/>
      <c r="T28" s="28"/>
      <c r="U28" s="3"/>
      <c r="V28" s="3"/>
      <c r="X28" s="3"/>
      <c r="Y28" s="116" t="s">
        <v>3</v>
      </c>
      <c r="Z28" s="118" t="s">
        <v>4</v>
      </c>
      <c r="AA28" s="117" t="s">
        <v>15</v>
      </c>
      <c r="AB28" s="128" t="s">
        <v>5</v>
      </c>
    </row>
    <row r="29" spans="2:29" x14ac:dyDescent="0.3">
      <c r="B29" s="3"/>
      <c r="C29" s="3"/>
      <c r="D29" s="3"/>
      <c r="E29" s="115" t="s">
        <v>143</v>
      </c>
      <c r="F29" s="106">
        <v>24</v>
      </c>
      <c r="G29" s="63">
        <v>45351</v>
      </c>
      <c r="H29" s="64"/>
      <c r="I29" s="64"/>
      <c r="J29" s="65">
        <v>26.99</v>
      </c>
      <c r="K29" s="64" t="s">
        <v>45</v>
      </c>
      <c r="L29" s="64" t="s">
        <v>147</v>
      </c>
      <c r="M29" s="64"/>
      <c r="N29" s="64" t="s">
        <v>148</v>
      </c>
      <c r="O29" s="102" t="s">
        <v>149</v>
      </c>
      <c r="P29" s="43" t="s">
        <v>13</v>
      </c>
      <c r="R29" s="22"/>
      <c r="S29" s="14"/>
      <c r="T29" s="28"/>
      <c r="U29" s="3"/>
      <c r="V29" s="3"/>
      <c r="X29" s="3"/>
      <c r="Y29" s="116"/>
      <c r="Z29" s="118"/>
      <c r="AA29" s="117"/>
      <c r="AB29" s="128"/>
    </row>
    <row r="30" spans="2:29" x14ac:dyDescent="0.3">
      <c r="B30" s="3"/>
      <c r="C30" s="3"/>
      <c r="D30" s="3"/>
      <c r="E30" s="115" t="s">
        <v>143</v>
      </c>
      <c r="F30" s="106">
        <v>25</v>
      </c>
      <c r="G30" s="63">
        <v>45351</v>
      </c>
      <c r="H30" s="64"/>
      <c r="I30" s="64"/>
      <c r="J30" s="65">
        <v>22.99</v>
      </c>
      <c r="K30" s="64" t="s">
        <v>45</v>
      </c>
      <c r="L30" s="64" t="s">
        <v>150</v>
      </c>
      <c r="M30" s="64"/>
      <c r="N30" s="64" t="s">
        <v>151</v>
      </c>
      <c r="O30" s="102" t="s">
        <v>152</v>
      </c>
      <c r="P30" s="103" t="s">
        <v>13</v>
      </c>
      <c r="R30" s="23"/>
      <c r="S30" s="14"/>
      <c r="T30" s="28"/>
      <c r="U30" s="3"/>
      <c r="V30" s="3"/>
      <c r="X30" s="3"/>
      <c r="Y30" s="4">
        <f>SUM(J6:J26)+J32</f>
        <v>15639.529999999999</v>
      </c>
      <c r="Z30" s="3">
        <v>19428.39</v>
      </c>
      <c r="AA30" s="35">
        <f>Z30-Y30</f>
        <v>3788.8600000000006</v>
      </c>
      <c r="AB30" s="36">
        <f>B4+AA30</f>
        <v>7634.9100000000008</v>
      </c>
    </row>
    <row r="31" spans="2:29" x14ac:dyDescent="0.3">
      <c r="B31" s="3"/>
      <c r="C31" s="3"/>
      <c r="D31" s="3"/>
      <c r="E31" s="115" t="s">
        <v>143</v>
      </c>
      <c r="F31" s="106">
        <v>26</v>
      </c>
      <c r="G31" s="63">
        <v>45359</v>
      </c>
      <c r="H31" s="64"/>
      <c r="I31" s="64"/>
      <c r="J31" s="65">
        <v>225</v>
      </c>
      <c r="K31" s="64" t="s">
        <v>31</v>
      </c>
      <c r="L31" s="64" t="s">
        <v>153</v>
      </c>
      <c r="M31" s="64"/>
      <c r="N31" s="64" t="s">
        <v>13</v>
      </c>
      <c r="O31" s="64" t="s">
        <v>13</v>
      </c>
      <c r="P31" s="43"/>
      <c r="R31" s="22"/>
      <c r="S31" s="14"/>
      <c r="T31" s="28"/>
      <c r="X31" s="3"/>
      <c r="Y31" s="3"/>
      <c r="Z31" s="4"/>
      <c r="AA31" s="3"/>
      <c r="AB31" s="35"/>
    </row>
    <row r="32" spans="2:29" x14ac:dyDescent="0.3">
      <c r="E32" s="91" t="s">
        <v>85</v>
      </c>
      <c r="F32" s="106">
        <v>27</v>
      </c>
      <c r="G32" s="63">
        <v>45387</v>
      </c>
      <c r="H32" s="100"/>
      <c r="I32" s="100"/>
      <c r="J32" s="65">
        <v>8.98</v>
      </c>
      <c r="K32" s="64" t="s">
        <v>38</v>
      </c>
      <c r="L32" s="64" t="s">
        <v>154</v>
      </c>
      <c r="M32" s="64"/>
      <c r="N32" s="64" t="s">
        <v>155</v>
      </c>
      <c r="O32" s="64" t="s">
        <v>13</v>
      </c>
      <c r="P32" s="104"/>
      <c r="T32" s="28"/>
    </row>
    <row r="33" spans="2:26" x14ac:dyDescent="0.3">
      <c r="E33" s="115" t="s">
        <v>143</v>
      </c>
      <c r="F33" s="106">
        <v>28</v>
      </c>
      <c r="G33" s="98" t="s">
        <v>156</v>
      </c>
      <c r="H33" s="99"/>
      <c r="I33" s="99"/>
      <c r="J33" s="65">
        <v>30.99</v>
      </c>
      <c r="K33" s="99" t="s">
        <v>31</v>
      </c>
      <c r="L33" s="99" t="s">
        <v>157</v>
      </c>
      <c r="M33" s="99"/>
      <c r="N33" s="99" t="s">
        <v>158</v>
      </c>
      <c r="O33" s="107" t="s">
        <v>159</v>
      </c>
      <c r="P33" s="43" t="s">
        <v>13</v>
      </c>
      <c r="T33" s="28"/>
      <c r="Y33" s="119"/>
      <c r="Z33" s="120"/>
    </row>
    <row r="34" spans="2:26" x14ac:dyDescent="0.3">
      <c r="E34" s="115" t="s">
        <v>143</v>
      </c>
      <c r="F34" s="106">
        <v>29</v>
      </c>
      <c r="G34" s="82">
        <v>45450</v>
      </c>
      <c r="H34" s="83"/>
      <c r="I34" s="83"/>
      <c r="J34" s="65">
        <v>73.5</v>
      </c>
      <c r="K34" s="83" t="s">
        <v>118</v>
      </c>
      <c r="L34" s="83" t="s">
        <v>160</v>
      </c>
      <c r="M34" s="83"/>
      <c r="N34" s="83" t="s">
        <v>161</v>
      </c>
      <c r="O34" s="108" t="s">
        <v>162</v>
      </c>
      <c r="P34" s="104" t="s">
        <v>13</v>
      </c>
      <c r="T34" s="28"/>
    </row>
    <row r="35" spans="2:26" ht="21" x14ac:dyDescent="0.4">
      <c r="B35" s="146" t="s">
        <v>174</v>
      </c>
      <c r="C35" s="146"/>
      <c r="E35" s="115" t="s">
        <v>143</v>
      </c>
      <c r="F35" s="106">
        <v>30</v>
      </c>
      <c r="G35" s="82">
        <v>45450</v>
      </c>
      <c r="H35" s="83"/>
      <c r="I35" s="83"/>
      <c r="J35" s="65">
        <v>50.96</v>
      </c>
      <c r="K35" s="83" t="s">
        <v>163</v>
      </c>
      <c r="L35" s="83" t="s">
        <v>164</v>
      </c>
      <c r="M35" s="83"/>
      <c r="N35" s="83" t="s">
        <v>165</v>
      </c>
      <c r="O35" s="108" t="s">
        <v>166</v>
      </c>
      <c r="P35" s="104" t="s">
        <v>13</v>
      </c>
      <c r="T35" s="28"/>
    </row>
    <row r="36" spans="2:26" x14ac:dyDescent="0.3">
      <c r="B36" s="147" t="s">
        <v>175</v>
      </c>
      <c r="C36" s="147"/>
      <c r="E36" s="115" t="s">
        <v>143</v>
      </c>
      <c r="F36" s="105">
        <v>31</v>
      </c>
      <c r="G36" s="82">
        <v>45494</v>
      </c>
      <c r="H36" s="83"/>
      <c r="I36" s="83"/>
      <c r="J36" s="65">
        <v>130</v>
      </c>
      <c r="K36" s="83" t="s">
        <v>167</v>
      </c>
      <c r="L36" s="83" t="s">
        <v>168</v>
      </c>
      <c r="M36" s="83"/>
      <c r="N36" s="83" t="s">
        <v>169</v>
      </c>
      <c r="O36" s="108" t="s">
        <v>13</v>
      </c>
      <c r="T36" s="28"/>
    </row>
    <row r="37" spans="2:26" x14ac:dyDescent="0.3">
      <c r="B37" s="147"/>
      <c r="C37" s="147"/>
      <c r="H37" s="3"/>
      <c r="J37" s="55"/>
    </row>
    <row r="38" spans="2:26" x14ac:dyDescent="0.3">
      <c r="H38" s="3"/>
      <c r="J38" s="55"/>
      <c r="Y38" s="120"/>
    </row>
    <row r="39" spans="2:26" ht="17.399999999999999" x14ac:dyDescent="0.35">
      <c r="B39" s="148" t="s">
        <v>176</v>
      </c>
      <c r="C39" s="148"/>
      <c r="H39" s="3"/>
      <c r="J39" s="55"/>
    </row>
    <row r="40" spans="2:26" x14ac:dyDescent="0.3">
      <c r="B40" s="149" t="s">
        <v>179</v>
      </c>
      <c r="C40" s="149"/>
      <c r="H40" s="3"/>
      <c r="J40" s="55"/>
    </row>
    <row r="41" spans="2:26" x14ac:dyDescent="0.3">
      <c r="B41" s="149"/>
      <c r="C41" s="149"/>
      <c r="H41" s="43"/>
      <c r="J41" s="55"/>
    </row>
    <row r="42" spans="2:26" x14ac:dyDescent="0.3">
      <c r="H42" s="43"/>
      <c r="J42" s="55"/>
    </row>
    <row r="43" spans="2:26" x14ac:dyDescent="0.3">
      <c r="B43" s="150" t="s">
        <v>177</v>
      </c>
      <c r="C43" s="150"/>
      <c r="J43" s="55"/>
    </row>
    <row r="44" spans="2:26" ht="15" customHeight="1" x14ac:dyDescent="0.3">
      <c r="B44" s="145" t="s">
        <v>178</v>
      </c>
      <c r="C44" s="145"/>
      <c r="J44" s="55"/>
    </row>
    <row r="45" spans="2:26" x14ac:dyDescent="0.3">
      <c r="B45" s="145"/>
      <c r="C45" s="145"/>
      <c r="J45" s="55"/>
    </row>
    <row r="46" spans="2:26" x14ac:dyDescent="0.3">
      <c r="B46" s="145"/>
      <c r="C46" s="145"/>
      <c r="J46" s="55"/>
    </row>
    <row r="47" spans="2:26" x14ac:dyDescent="0.3">
      <c r="B47" s="145"/>
      <c r="C47" s="145"/>
      <c r="J47" s="55"/>
    </row>
    <row r="48" spans="2:26" x14ac:dyDescent="0.3">
      <c r="B48" s="145"/>
      <c r="C48" s="145"/>
      <c r="J48" s="55"/>
    </row>
    <row r="49" spans="10:10" x14ac:dyDescent="0.3">
      <c r="J49" s="55"/>
    </row>
  </sheetData>
  <mergeCells count="35">
    <mergeCell ref="B1:C2"/>
    <mergeCell ref="AF3:AN3"/>
    <mergeCell ref="Y4:Y5"/>
    <mergeCell ref="Z4:Z5"/>
    <mergeCell ref="AA4:AA5"/>
    <mergeCell ref="AB4:AB5"/>
    <mergeCell ref="B9:C9"/>
    <mergeCell ref="B10:B11"/>
    <mergeCell ref="C10:C11"/>
    <mergeCell ref="C4:C5"/>
    <mergeCell ref="R3:V3"/>
    <mergeCell ref="B4:B5"/>
    <mergeCell ref="G4:G5"/>
    <mergeCell ref="H4:H5"/>
    <mergeCell ref="I4:I5"/>
    <mergeCell ref="J4:J5"/>
    <mergeCell ref="K4:K5"/>
    <mergeCell ref="L4:L5"/>
    <mergeCell ref="M4:M5"/>
    <mergeCell ref="U4:U5"/>
    <mergeCell ref="V4:V5"/>
    <mergeCell ref="AB28:AB29"/>
    <mergeCell ref="Y3:AB3"/>
    <mergeCell ref="Y27:AB27"/>
    <mergeCell ref="G3:O3"/>
    <mergeCell ref="O4:O5"/>
    <mergeCell ref="N4:N5"/>
    <mergeCell ref="S4:S5"/>
    <mergeCell ref="T4:T5"/>
    <mergeCell ref="B44:C48"/>
    <mergeCell ref="B35:C35"/>
    <mergeCell ref="B36:C37"/>
    <mergeCell ref="B39:C39"/>
    <mergeCell ref="B40:C41"/>
    <mergeCell ref="B43:C43"/>
  </mergeCells>
  <phoneticPr fontId="9" type="noConversion"/>
  <hyperlinks>
    <hyperlink ref="N6" r:id="rId1" xr:uid="{470F1699-8EF7-42FA-89E2-14541DCD96AE}"/>
    <hyperlink ref="N7" r:id="rId2" xr:uid="{563A4411-9067-4C53-BC0C-99835D7D3EE3}"/>
    <hyperlink ref="N8" r:id="rId3" xr:uid="{9B62A5DF-060D-4833-9EDD-0E558367CB82}"/>
    <hyperlink ref="N9" r:id="rId4" xr:uid="{398622BD-46E4-49F3-9D86-4AA2F05B411B}"/>
    <hyperlink ref="N10" r:id="rId5" xr:uid="{C90184A7-AEC8-4F47-AFFD-1CFD804E17D8}"/>
    <hyperlink ref="N11" r:id="rId6" xr:uid="{D73DCE0C-EE6E-465A-8D44-3372EBE8989B}"/>
    <hyperlink ref="N12" r:id="rId7" xr:uid="{5E86EA53-3E1E-41D1-8DFD-8345F5A95238}"/>
    <hyperlink ref="N13" r:id="rId8" xr:uid="{6BBE1DAC-5175-4415-ADC8-E9E3F3FF633B}"/>
    <hyperlink ref="O13" r:id="rId9" xr:uid="{E8ADDD9B-0322-4F7E-B522-6674D5726D2D}"/>
    <hyperlink ref="N14" r:id="rId10" xr:uid="{8A186C21-C2FC-4C99-8A4E-68DCD1CAD089}"/>
    <hyperlink ref="N15" r:id="rId11" xr:uid="{60E1BDE6-40FF-40CE-9B84-0E1089EA0F12}"/>
    <hyperlink ref="N16" r:id="rId12" xr:uid="{161C673A-F22A-4E63-9FAF-621B3B251226}"/>
    <hyperlink ref="N17" r:id="rId13" xr:uid="{030B2DE5-0A0F-48F1-912A-21FB7A388242}"/>
    <hyperlink ref="N19" r:id="rId14" xr:uid="{4FA33E26-F698-2C4B-815C-F1E063C95E59}"/>
    <hyperlink ref="N18" r:id="rId15" xr:uid="{F6D2391F-0D76-EA41-BE7E-8207DE2C6067}"/>
    <hyperlink ref="N20" r:id="rId16" xr:uid="{366B3035-2827-4052-B9F0-92461FDD0675}"/>
    <hyperlink ref="N21" r:id="rId17" xr:uid="{5DAF12A3-1705-4D80-A547-BA9AA08BED87}"/>
    <hyperlink ref="N22" r:id="rId18" xr:uid="{53A3D830-D032-441D-A005-2B9A072DF3AF}"/>
    <hyperlink ref="N23" r:id="rId19" display="../../../../../:i:/g/personal/staicumi_student_eursc_eu/Efrib0qd1l5Lluzt5TFyb_4BnMOQlJUQV0-ygvRCtvF6ZQ?e=UDubfe" xr:uid="{F89F9C67-32F1-4078-8933-40AB0E155729}"/>
    <hyperlink ref="N24" r:id="rId20" xr:uid="{1F1772E9-13E1-4275-9EC6-1D80BDB7F8F8}"/>
    <hyperlink ref="C15" r:id="rId21" xr:uid="{6426A119-9569-4525-8E9A-E63B5E5093DA}"/>
    <hyperlink ref="N25" r:id="rId22" xr:uid="{B87EAC2A-18DE-4512-B3D0-DBC025CFF2A0}"/>
    <hyperlink ref="N26" r:id="rId23" xr:uid="{B9257CEE-9F4D-4014-9D4C-E6DF4DCA62CB}"/>
    <hyperlink ref="N29" r:id="rId24" xr:uid="{F0D17C77-CFBF-4B0B-9E7B-3BAA95BCE0A9}"/>
    <hyperlink ref="N28" r:id="rId25" xr:uid="{A349B74A-E032-48CE-AC66-51393313FA3E}"/>
    <hyperlink ref="N30" r:id="rId26" xr:uid="{75A9BA68-5F0D-464A-ABE6-055B7BF48FC7}"/>
    <hyperlink ref="N27" r:id="rId27" xr:uid="{59BB68F0-F17C-4DAB-9346-2BADCE337BB3}"/>
    <hyperlink ref="N32" r:id="rId28" xr:uid="{48DE2286-5431-4CA8-BCA7-5B4C145FD82D}"/>
    <hyperlink ref="N33" r:id="rId29" xr:uid="{383ACC2F-F3A7-4265-9E00-DD6E3EB45651}"/>
    <hyperlink ref="O29" r:id="rId30" xr:uid="{78B1CDB0-EFDD-458D-9E77-F9633DDD57EB}"/>
    <hyperlink ref="O28" r:id="rId31" xr:uid="{6955E35C-5991-4646-8FAF-CE2174229696}"/>
    <hyperlink ref="O33" r:id="rId32" xr:uid="{9E8F3DED-8E65-4914-BCC5-9C6D5C35AB07}"/>
    <hyperlink ref="N34" r:id="rId33" xr:uid="{3FB05899-A6AF-714E-B9BC-8706F57094DD}"/>
    <hyperlink ref="N35" r:id="rId34" xr:uid="{14BCDED5-5DE7-D44A-9883-0915EFC104F0}"/>
    <hyperlink ref="O30" r:id="rId35" xr:uid="{F001302C-A9FB-4369-80F8-019C5600BC02}"/>
    <hyperlink ref="O35" r:id="rId36" xr:uid="{40F439E1-717F-7341-A7DD-61B3933C62D9}"/>
    <hyperlink ref="O34" r:id="rId37" xr:uid="{D7D384F9-480C-7D41-AF79-FF0ADC9B1DD8}"/>
    <hyperlink ref="N36" r:id="rId38" xr:uid="{2C84AD81-507C-934E-AE8C-3C5257F3AC02}"/>
  </hyperlinks>
  <pageMargins left="0.7" right="0.7" top="0.75" bottom="0.75" header="0.3" footer="0.3"/>
  <pageSetup paperSize="9" orientation="portrait" r:id="rId39"/>
  <drawing r:id="rId4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fe1ad3-78aa-415b-9931-ffa7ab944ebc">
      <Terms xmlns="http://schemas.microsoft.com/office/infopath/2007/PartnerControls"/>
    </lcf76f155ced4ddcb4097134ff3c332f>
    <TaxCatchAll xmlns="9571e0d0-4d7e-489b-8eda-92724c786a0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DDE5A1EA8530B4EA2395C8CBB2578A1" ma:contentTypeVersion="16" ma:contentTypeDescription="Create a new document." ma:contentTypeScope="" ma:versionID="25c809cc2527fa60f852312a5438e7f9">
  <xsd:schema xmlns:xsd="http://www.w3.org/2001/XMLSchema" xmlns:xs="http://www.w3.org/2001/XMLSchema" xmlns:p="http://schemas.microsoft.com/office/2006/metadata/properties" xmlns:ns2="07fe1ad3-78aa-415b-9931-ffa7ab944ebc" xmlns:ns3="9571e0d0-4d7e-489b-8eda-92724c786a07" targetNamespace="http://schemas.microsoft.com/office/2006/metadata/properties" ma:root="true" ma:fieldsID="ef23de65a023e4a6e1f581dd4ec80584" ns2:_="" ns3:_="">
    <xsd:import namespace="07fe1ad3-78aa-415b-9931-ffa7ab944ebc"/>
    <xsd:import namespace="9571e0d0-4d7e-489b-8eda-92724c786a0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1ad3-78aa-415b-9931-ffa7ab944e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b630b34-ef66-4a23-b54c-047f976c1c4e"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71e0d0-4d7e-489b-8eda-92724c786a0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46d431c-f600-4925-a01e-0a987405da1a}" ma:internalName="TaxCatchAll" ma:showField="CatchAllData" ma:web="9571e0d0-4d7e-489b-8eda-92724c786a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842313-2629-44B4-8C3D-1CA38A25CB8F}">
  <ds:schemaRefs>
    <ds:schemaRef ds:uri="http://schemas.microsoft.com/office/2006/metadata/properties"/>
    <ds:schemaRef ds:uri="http://www.w3.org/2000/xmlns/"/>
    <ds:schemaRef ds:uri="07fe1ad3-78aa-415b-9931-ffa7ab944ebc"/>
    <ds:schemaRef ds:uri="http://schemas.microsoft.com/office/infopath/2007/PartnerControls"/>
    <ds:schemaRef ds:uri="9571e0d0-4d7e-489b-8eda-92724c786a07"/>
    <ds:schemaRef ds:uri="http://www.w3.org/2001/XMLSchema-instance"/>
  </ds:schemaRefs>
</ds:datastoreItem>
</file>

<file path=customXml/itemProps2.xml><?xml version="1.0" encoding="utf-8"?>
<ds:datastoreItem xmlns:ds="http://schemas.openxmlformats.org/officeDocument/2006/customXml" ds:itemID="{9B0FCA7D-20E4-4178-B706-6459055FE461}">
  <ds:schemaRefs>
    <ds:schemaRef ds:uri="http://schemas.microsoft.com/office/2006/metadata/contentType"/>
    <ds:schemaRef ds:uri="http://schemas.microsoft.com/office/2006/metadata/properties/metaAttributes"/>
    <ds:schemaRef ds:uri="http://www.w3.org/2000/xmlns/"/>
    <ds:schemaRef ds:uri="http://www.w3.org/2001/XMLSchema"/>
    <ds:schemaRef ds:uri="07fe1ad3-78aa-415b-9931-ffa7ab944ebc"/>
    <ds:schemaRef ds:uri="9571e0d0-4d7e-489b-8eda-92724c786a07"/>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8DA7F2-B052-4E79-817A-9C8F6897B1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2022-23</vt:lpstr>
      <vt:lpstr>2023-24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Mihail Staicu</dc:creator>
  <cp:keywords/>
  <dc:description/>
  <cp:lastModifiedBy>STAICU Mihail-David (WOL-S7FRC)</cp:lastModifiedBy>
  <cp:revision/>
  <dcterms:created xsi:type="dcterms:W3CDTF">2022-11-19T11:42:22Z</dcterms:created>
  <dcterms:modified xsi:type="dcterms:W3CDTF">2024-08-28T21:07:46Z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0x0101007DDE5A1EA8530B4EA2395C8CBB2578A1</vt:lpwstr>
  </property>
</Properties>
</file>